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5 - Bytový dům Boženy Ně..."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'05 - Bytový dům Boženy Ně...'!$C$97:$K$426</definedName>
    <definedName name="_xlnm.Print_Area" localSheetId="1">'05 - Bytový dům Boženy Ně...'!$C$4:$J$36,'05 - Bytový dům Boženy Ně...'!$C$42:$J$79,'05 - Bytový dům Boženy Ně...'!$C$85:$K$426</definedName>
    <definedName name="_xlnm.Print_Titles" localSheetId="1">'05 - Bytový dům Boženy Ně...'!$97:$97</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426"/>
  <c r="BH426"/>
  <c r="BG426"/>
  <c r="BE426"/>
  <c r="T426"/>
  <c r="R426"/>
  <c r="P426"/>
  <c r="BK426"/>
  <c r="J426"/>
  <c r="BF426"/>
  <c r="BI425"/>
  <c r="BH425"/>
  <c r="BG425"/>
  <c r="BE425"/>
  <c r="T425"/>
  <c r="R425"/>
  <c r="P425"/>
  <c r="BK425"/>
  <c r="J425"/>
  <c r="BF425"/>
  <c r="BI424"/>
  <c r="BH424"/>
  <c r="BG424"/>
  <c r="BE424"/>
  <c r="T424"/>
  <c r="T423"/>
  <c r="R424"/>
  <c r="R423"/>
  <c r="P424"/>
  <c r="P423"/>
  <c r="BK424"/>
  <c r="BK423"/>
  <c r="J423"/>
  <c r="J424"/>
  <c r="BF424"/>
  <c r="J78"/>
  <c r="BI422"/>
  <c r="BH422"/>
  <c r="BG422"/>
  <c r="BE422"/>
  <c r="T422"/>
  <c r="T421"/>
  <c r="R422"/>
  <c r="R421"/>
  <c r="P422"/>
  <c r="P421"/>
  <c r="BK422"/>
  <c r="BK421"/>
  <c r="J421"/>
  <c r="J422"/>
  <c r="BF422"/>
  <c r="J77"/>
  <c r="BI420"/>
  <c r="BH420"/>
  <c r="BG420"/>
  <c r="BE420"/>
  <c r="T420"/>
  <c r="R420"/>
  <c r="P420"/>
  <c r="BK420"/>
  <c r="J420"/>
  <c r="BF420"/>
  <c r="BI419"/>
  <c r="BH419"/>
  <c r="BG419"/>
  <c r="BE419"/>
  <c r="T419"/>
  <c r="T418"/>
  <c r="T417"/>
  <c r="R419"/>
  <c r="R418"/>
  <c r="R417"/>
  <c r="P419"/>
  <c r="P418"/>
  <c r="P417"/>
  <c r="BK419"/>
  <c r="BK418"/>
  <c r="J418"/>
  <c r="BK417"/>
  <c r="J417"/>
  <c r="J419"/>
  <c r="BF419"/>
  <c r="J76"/>
  <c r="J75"/>
  <c r="BI414"/>
  <c r="BH414"/>
  <c r="BG414"/>
  <c r="BE414"/>
  <c r="T414"/>
  <c r="T413"/>
  <c r="R414"/>
  <c r="R413"/>
  <c r="P414"/>
  <c r="P413"/>
  <c r="BK414"/>
  <c r="BK413"/>
  <c r="J413"/>
  <c r="J414"/>
  <c r="BF414"/>
  <c r="J74"/>
  <c r="BI412"/>
  <c r="BH412"/>
  <c r="BG412"/>
  <c r="BE412"/>
  <c r="T412"/>
  <c r="R412"/>
  <c r="P412"/>
  <c r="BK412"/>
  <c r="J412"/>
  <c r="BF412"/>
  <c r="BI411"/>
  <c r="BH411"/>
  <c r="BG411"/>
  <c r="BE411"/>
  <c r="T411"/>
  <c r="R411"/>
  <c r="P411"/>
  <c r="BK411"/>
  <c r="J411"/>
  <c r="BF411"/>
  <c r="BI410"/>
  <c r="BH410"/>
  <c r="BG410"/>
  <c r="BE410"/>
  <c r="T410"/>
  <c r="R410"/>
  <c r="P410"/>
  <c r="BK410"/>
  <c r="J410"/>
  <c r="BF410"/>
  <c r="BI406"/>
  <c r="BH406"/>
  <c r="BG406"/>
  <c r="BE406"/>
  <c r="T406"/>
  <c r="T405"/>
  <c r="R406"/>
  <c r="R405"/>
  <c r="P406"/>
  <c r="P405"/>
  <c r="BK406"/>
  <c r="BK405"/>
  <c r="J405"/>
  <c r="J406"/>
  <c r="BF406"/>
  <c r="J73"/>
  <c r="BI403"/>
  <c r="BH403"/>
  <c r="BG403"/>
  <c r="BE403"/>
  <c r="T403"/>
  <c r="R403"/>
  <c r="P403"/>
  <c r="BK403"/>
  <c r="J403"/>
  <c r="BF403"/>
  <c r="BI402"/>
  <c r="BH402"/>
  <c r="BG402"/>
  <c r="BE402"/>
  <c r="T402"/>
  <c r="R402"/>
  <c r="P402"/>
  <c r="BK402"/>
  <c r="J402"/>
  <c r="BF402"/>
  <c r="BI398"/>
  <c r="BH398"/>
  <c r="BG398"/>
  <c r="BE398"/>
  <c r="T398"/>
  <c r="T397"/>
  <c r="R398"/>
  <c r="R397"/>
  <c r="P398"/>
  <c r="P397"/>
  <c r="BK398"/>
  <c r="BK397"/>
  <c r="J397"/>
  <c r="J398"/>
  <c r="BF398"/>
  <c r="J72"/>
  <c r="BI395"/>
  <c r="BH395"/>
  <c r="BG395"/>
  <c r="BE395"/>
  <c r="T395"/>
  <c r="R395"/>
  <c r="P395"/>
  <c r="BK395"/>
  <c r="J395"/>
  <c r="BF395"/>
  <c r="BI394"/>
  <c r="BH394"/>
  <c r="BG394"/>
  <c r="BE394"/>
  <c r="T394"/>
  <c r="R394"/>
  <c r="P394"/>
  <c r="BK394"/>
  <c r="J394"/>
  <c r="BF394"/>
  <c r="BI393"/>
  <c r="BH393"/>
  <c r="BG393"/>
  <c r="BE393"/>
  <c r="T393"/>
  <c r="R393"/>
  <c r="P393"/>
  <c r="BK393"/>
  <c r="J393"/>
  <c r="BF393"/>
  <c r="BI390"/>
  <c r="BH390"/>
  <c r="BG390"/>
  <c r="BE390"/>
  <c r="T390"/>
  <c r="R390"/>
  <c r="P390"/>
  <c r="BK390"/>
  <c r="J390"/>
  <c r="BF390"/>
  <c r="BI387"/>
  <c r="BH387"/>
  <c r="BG387"/>
  <c r="BE387"/>
  <c r="T387"/>
  <c r="R387"/>
  <c r="P387"/>
  <c r="BK387"/>
  <c r="J387"/>
  <c r="BF387"/>
  <c r="BI384"/>
  <c r="BH384"/>
  <c r="BG384"/>
  <c r="BE384"/>
  <c r="T384"/>
  <c r="R384"/>
  <c r="P384"/>
  <c r="BK384"/>
  <c r="J384"/>
  <c r="BF384"/>
  <c r="BI380"/>
  <c r="BH380"/>
  <c r="BG380"/>
  <c r="BE380"/>
  <c r="T380"/>
  <c r="R380"/>
  <c r="P380"/>
  <c r="BK380"/>
  <c r="J380"/>
  <c r="BF380"/>
  <c r="BI377"/>
  <c r="BH377"/>
  <c r="BG377"/>
  <c r="BE377"/>
  <c r="T377"/>
  <c r="R377"/>
  <c r="P377"/>
  <c r="BK377"/>
  <c r="J377"/>
  <c r="BF377"/>
  <c r="BI374"/>
  <c r="BH374"/>
  <c r="BG374"/>
  <c r="BE374"/>
  <c r="T374"/>
  <c r="R374"/>
  <c r="P374"/>
  <c r="BK374"/>
  <c r="J374"/>
  <c r="BF374"/>
  <c r="BI371"/>
  <c r="BH371"/>
  <c r="BG371"/>
  <c r="BE371"/>
  <c r="T371"/>
  <c r="R371"/>
  <c r="P371"/>
  <c r="BK371"/>
  <c r="J371"/>
  <c r="BF371"/>
  <c r="BI367"/>
  <c r="BH367"/>
  <c r="BG367"/>
  <c r="BE367"/>
  <c r="T367"/>
  <c r="T366"/>
  <c r="R367"/>
  <c r="R366"/>
  <c r="P367"/>
  <c r="P366"/>
  <c r="BK367"/>
  <c r="BK366"/>
  <c r="J366"/>
  <c r="J367"/>
  <c r="BF367"/>
  <c r="J71"/>
  <c r="BI364"/>
  <c r="BH364"/>
  <c r="BG364"/>
  <c r="BE364"/>
  <c r="T364"/>
  <c r="R364"/>
  <c r="P364"/>
  <c r="BK364"/>
  <c r="J364"/>
  <c r="BF364"/>
  <c r="BI362"/>
  <c r="BH362"/>
  <c r="BG362"/>
  <c r="BE362"/>
  <c r="T362"/>
  <c r="R362"/>
  <c r="P362"/>
  <c r="BK362"/>
  <c r="J362"/>
  <c r="BF362"/>
  <c r="BI360"/>
  <c r="BH360"/>
  <c r="BG360"/>
  <c r="BE360"/>
  <c r="T360"/>
  <c r="R360"/>
  <c r="P360"/>
  <c r="BK360"/>
  <c r="J360"/>
  <c r="BF360"/>
  <c r="BI358"/>
  <c r="BH358"/>
  <c r="BG358"/>
  <c r="BE358"/>
  <c r="T358"/>
  <c r="R358"/>
  <c r="P358"/>
  <c r="BK358"/>
  <c r="J358"/>
  <c r="BF358"/>
  <c r="BI355"/>
  <c r="BH355"/>
  <c r="BG355"/>
  <c r="BE355"/>
  <c r="T355"/>
  <c r="R355"/>
  <c r="P355"/>
  <c r="BK355"/>
  <c r="J355"/>
  <c r="BF355"/>
  <c r="BI353"/>
  <c r="BH353"/>
  <c r="BG353"/>
  <c r="BE353"/>
  <c r="T353"/>
  <c r="R353"/>
  <c r="P353"/>
  <c r="BK353"/>
  <c r="J353"/>
  <c r="BF353"/>
  <c r="BI348"/>
  <c r="BH348"/>
  <c r="BG348"/>
  <c r="BE348"/>
  <c r="T348"/>
  <c r="T347"/>
  <c r="R348"/>
  <c r="R347"/>
  <c r="P348"/>
  <c r="P347"/>
  <c r="BK348"/>
  <c r="BK347"/>
  <c r="J347"/>
  <c r="J348"/>
  <c r="BF348"/>
  <c r="J70"/>
  <c r="BI346"/>
  <c r="BH346"/>
  <c r="BG346"/>
  <c r="BE346"/>
  <c r="T346"/>
  <c r="R346"/>
  <c r="P346"/>
  <c r="BK346"/>
  <c r="J346"/>
  <c r="BF346"/>
  <c r="BI345"/>
  <c r="BH345"/>
  <c r="BG345"/>
  <c r="BE345"/>
  <c r="T345"/>
  <c r="T344"/>
  <c r="R345"/>
  <c r="R344"/>
  <c r="P345"/>
  <c r="P344"/>
  <c r="BK345"/>
  <c r="BK344"/>
  <c r="J344"/>
  <c r="J345"/>
  <c r="BF345"/>
  <c r="J69"/>
  <c r="BI342"/>
  <c r="BH342"/>
  <c r="BG342"/>
  <c r="BE342"/>
  <c r="T342"/>
  <c r="R342"/>
  <c r="P342"/>
  <c r="BK342"/>
  <c r="J342"/>
  <c r="BF342"/>
  <c r="BI340"/>
  <c r="BH340"/>
  <c r="BG340"/>
  <c r="BE340"/>
  <c r="T340"/>
  <c r="R340"/>
  <c r="P340"/>
  <c r="BK340"/>
  <c r="J340"/>
  <c r="BF340"/>
  <c r="BI339"/>
  <c r="BH339"/>
  <c r="BG339"/>
  <c r="BE339"/>
  <c r="T339"/>
  <c r="R339"/>
  <c r="P339"/>
  <c r="BK339"/>
  <c r="J339"/>
  <c r="BF339"/>
  <c r="BI333"/>
  <c r="BH333"/>
  <c r="BG333"/>
  <c r="BE333"/>
  <c r="T333"/>
  <c r="R333"/>
  <c r="P333"/>
  <c r="BK333"/>
  <c r="J333"/>
  <c r="BF333"/>
  <c r="BI326"/>
  <c r="BH326"/>
  <c r="BG326"/>
  <c r="BE326"/>
  <c r="T326"/>
  <c r="R326"/>
  <c r="P326"/>
  <c r="BK326"/>
  <c r="J326"/>
  <c r="BF326"/>
  <c r="BI324"/>
  <c r="BH324"/>
  <c r="BG324"/>
  <c r="BE324"/>
  <c r="T324"/>
  <c r="R324"/>
  <c r="P324"/>
  <c r="BK324"/>
  <c r="J324"/>
  <c r="BF324"/>
  <c r="BI319"/>
  <c r="BH319"/>
  <c r="BG319"/>
  <c r="BE319"/>
  <c r="T319"/>
  <c r="R319"/>
  <c r="P319"/>
  <c r="BK319"/>
  <c r="J319"/>
  <c r="BF319"/>
  <c r="BI314"/>
  <c r="BH314"/>
  <c r="BG314"/>
  <c r="BE314"/>
  <c r="T314"/>
  <c r="R314"/>
  <c r="P314"/>
  <c r="BK314"/>
  <c r="J314"/>
  <c r="BF314"/>
  <c r="BI312"/>
  <c r="BH312"/>
  <c r="BG312"/>
  <c r="BE312"/>
  <c r="T312"/>
  <c r="R312"/>
  <c r="P312"/>
  <c r="BK312"/>
  <c r="J312"/>
  <c r="BF312"/>
  <c r="BI308"/>
  <c r="BH308"/>
  <c r="BG308"/>
  <c r="BE308"/>
  <c r="T308"/>
  <c r="R308"/>
  <c r="P308"/>
  <c r="BK308"/>
  <c r="J308"/>
  <c r="BF308"/>
  <c r="BI306"/>
  <c r="BH306"/>
  <c r="BG306"/>
  <c r="BE306"/>
  <c r="T306"/>
  <c r="R306"/>
  <c r="P306"/>
  <c r="BK306"/>
  <c r="J306"/>
  <c r="BF306"/>
  <c r="BI302"/>
  <c r="BH302"/>
  <c r="BG302"/>
  <c r="BE302"/>
  <c r="T302"/>
  <c r="T301"/>
  <c r="R302"/>
  <c r="R301"/>
  <c r="P302"/>
  <c r="P301"/>
  <c r="BK302"/>
  <c r="BK301"/>
  <c r="J301"/>
  <c r="J302"/>
  <c r="BF302"/>
  <c r="J68"/>
  <c r="BI299"/>
  <c r="BH299"/>
  <c r="BG299"/>
  <c r="BE299"/>
  <c r="T299"/>
  <c r="R299"/>
  <c r="P299"/>
  <c r="BK299"/>
  <c r="J299"/>
  <c r="BF299"/>
  <c r="BI295"/>
  <c r="BH295"/>
  <c r="BG295"/>
  <c r="BE295"/>
  <c r="T295"/>
  <c r="R295"/>
  <c r="P295"/>
  <c r="BK295"/>
  <c r="J295"/>
  <c r="BF295"/>
  <c r="BI290"/>
  <c r="BH290"/>
  <c r="BG290"/>
  <c r="BE290"/>
  <c r="T290"/>
  <c r="T289"/>
  <c r="T288"/>
  <c r="R290"/>
  <c r="R289"/>
  <c r="R288"/>
  <c r="P290"/>
  <c r="P289"/>
  <c r="P288"/>
  <c r="BK290"/>
  <c r="BK289"/>
  <c r="J289"/>
  <c r="BK288"/>
  <c r="J288"/>
  <c r="J290"/>
  <c r="BF290"/>
  <c r="J67"/>
  <c r="J66"/>
  <c r="BI286"/>
  <c r="BH286"/>
  <c r="BG286"/>
  <c r="BE286"/>
  <c r="T286"/>
  <c r="T285"/>
  <c r="R286"/>
  <c r="R285"/>
  <c r="P286"/>
  <c r="P285"/>
  <c r="BK286"/>
  <c r="BK285"/>
  <c r="J285"/>
  <c r="J286"/>
  <c r="BF286"/>
  <c r="J65"/>
  <c r="BI283"/>
  <c r="BH283"/>
  <c r="BG283"/>
  <c r="BE283"/>
  <c r="T283"/>
  <c r="R283"/>
  <c r="P283"/>
  <c r="BK283"/>
  <c r="J283"/>
  <c r="BF283"/>
  <c r="BI280"/>
  <c r="BH280"/>
  <c r="BG280"/>
  <c r="BE280"/>
  <c r="T280"/>
  <c r="R280"/>
  <c r="P280"/>
  <c r="BK280"/>
  <c r="J280"/>
  <c r="BF280"/>
  <c r="BI278"/>
  <c r="BH278"/>
  <c r="BG278"/>
  <c r="BE278"/>
  <c r="T278"/>
  <c r="R278"/>
  <c r="P278"/>
  <c r="BK278"/>
  <c r="J278"/>
  <c r="BF278"/>
  <c r="BI276"/>
  <c r="BH276"/>
  <c r="BG276"/>
  <c r="BE276"/>
  <c r="T276"/>
  <c r="R276"/>
  <c r="P276"/>
  <c r="BK276"/>
  <c r="J276"/>
  <c r="BF276"/>
  <c r="BI274"/>
  <c r="BH274"/>
  <c r="BG274"/>
  <c r="BE274"/>
  <c r="T274"/>
  <c r="T273"/>
  <c r="R274"/>
  <c r="R273"/>
  <c r="P274"/>
  <c r="P273"/>
  <c r="BK274"/>
  <c r="BK273"/>
  <c r="J273"/>
  <c r="J274"/>
  <c r="BF274"/>
  <c r="J64"/>
  <c r="BI272"/>
  <c r="BH272"/>
  <c r="BG272"/>
  <c r="BE272"/>
  <c r="T272"/>
  <c r="R272"/>
  <c r="P272"/>
  <c r="BK272"/>
  <c r="J272"/>
  <c r="BF272"/>
  <c r="BI268"/>
  <c r="BH268"/>
  <c r="BG268"/>
  <c r="BE268"/>
  <c r="T268"/>
  <c r="T267"/>
  <c r="R268"/>
  <c r="R267"/>
  <c r="P268"/>
  <c r="P267"/>
  <c r="BK268"/>
  <c r="BK267"/>
  <c r="J267"/>
  <c r="J268"/>
  <c r="BF268"/>
  <c r="J63"/>
  <c r="BI266"/>
  <c r="BH266"/>
  <c r="BG266"/>
  <c r="BE266"/>
  <c r="T266"/>
  <c r="R266"/>
  <c r="P266"/>
  <c r="BK266"/>
  <c r="J266"/>
  <c r="BF266"/>
  <c r="BI264"/>
  <c r="BH264"/>
  <c r="BG264"/>
  <c r="BE264"/>
  <c r="T264"/>
  <c r="R264"/>
  <c r="P264"/>
  <c r="BK264"/>
  <c r="J264"/>
  <c r="BF264"/>
  <c r="BI262"/>
  <c r="BH262"/>
  <c r="BG262"/>
  <c r="BE262"/>
  <c r="T262"/>
  <c r="R262"/>
  <c r="P262"/>
  <c r="BK262"/>
  <c r="J262"/>
  <c r="BF262"/>
  <c r="BI257"/>
  <c r="BH257"/>
  <c r="BG257"/>
  <c r="BE257"/>
  <c r="T257"/>
  <c r="R257"/>
  <c r="P257"/>
  <c r="BK257"/>
  <c r="J257"/>
  <c r="BF257"/>
  <c r="BI255"/>
  <c r="BH255"/>
  <c r="BG255"/>
  <c r="BE255"/>
  <c r="T255"/>
  <c r="R255"/>
  <c r="P255"/>
  <c r="BK255"/>
  <c r="J255"/>
  <c r="BF255"/>
  <c r="BI251"/>
  <c r="BH251"/>
  <c r="BG251"/>
  <c r="BE251"/>
  <c r="T251"/>
  <c r="R251"/>
  <c r="P251"/>
  <c r="BK251"/>
  <c r="J251"/>
  <c r="BF251"/>
  <c r="BI247"/>
  <c r="BH247"/>
  <c r="BG247"/>
  <c r="BE247"/>
  <c r="T247"/>
  <c r="T246"/>
  <c r="R247"/>
  <c r="R246"/>
  <c r="P247"/>
  <c r="P246"/>
  <c r="BK247"/>
  <c r="BK246"/>
  <c r="J246"/>
  <c r="J247"/>
  <c r="BF247"/>
  <c r="J62"/>
  <c r="BI242"/>
  <c r="BH242"/>
  <c r="BG242"/>
  <c r="BE242"/>
  <c r="T242"/>
  <c r="R242"/>
  <c r="P242"/>
  <c r="BK242"/>
  <c r="J242"/>
  <c r="BF242"/>
  <c r="BI237"/>
  <c r="BH237"/>
  <c r="BG237"/>
  <c r="BE237"/>
  <c r="T237"/>
  <c r="R237"/>
  <c r="P237"/>
  <c r="BK237"/>
  <c r="J237"/>
  <c r="BF237"/>
  <c r="BI236"/>
  <c r="BH236"/>
  <c r="BG236"/>
  <c r="BE236"/>
  <c r="T236"/>
  <c r="R236"/>
  <c r="P236"/>
  <c r="BK236"/>
  <c r="J236"/>
  <c r="BF236"/>
  <c r="BI235"/>
  <c r="BH235"/>
  <c r="BG235"/>
  <c r="BE235"/>
  <c r="T235"/>
  <c r="R235"/>
  <c r="P235"/>
  <c r="BK235"/>
  <c r="J235"/>
  <c r="BF235"/>
  <c r="BI234"/>
  <c r="BH234"/>
  <c r="BG234"/>
  <c r="BE234"/>
  <c r="T234"/>
  <c r="T233"/>
  <c r="R234"/>
  <c r="R233"/>
  <c r="P234"/>
  <c r="P233"/>
  <c r="BK234"/>
  <c r="BK233"/>
  <c r="J233"/>
  <c r="J234"/>
  <c r="BF234"/>
  <c r="J61"/>
  <c r="BI232"/>
  <c r="BH232"/>
  <c r="BG232"/>
  <c r="BE232"/>
  <c r="T232"/>
  <c r="T231"/>
  <c r="R232"/>
  <c r="R231"/>
  <c r="P232"/>
  <c r="P231"/>
  <c r="BK232"/>
  <c r="BK231"/>
  <c r="J231"/>
  <c r="J232"/>
  <c r="BF232"/>
  <c r="J60"/>
  <c r="BI226"/>
  <c r="BH226"/>
  <c r="BG226"/>
  <c r="BE226"/>
  <c r="T226"/>
  <c r="R226"/>
  <c r="P226"/>
  <c r="BK226"/>
  <c r="J226"/>
  <c r="BF226"/>
  <c r="BI224"/>
  <c r="BH224"/>
  <c r="BG224"/>
  <c r="BE224"/>
  <c r="T224"/>
  <c r="R224"/>
  <c r="P224"/>
  <c r="BK224"/>
  <c r="J224"/>
  <c r="BF224"/>
  <c r="BI223"/>
  <c r="BH223"/>
  <c r="BG223"/>
  <c r="BE223"/>
  <c r="T223"/>
  <c r="R223"/>
  <c r="P223"/>
  <c r="BK223"/>
  <c r="J223"/>
  <c r="BF223"/>
  <c r="BI222"/>
  <c r="BH222"/>
  <c r="BG222"/>
  <c r="BE222"/>
  <c r="T222"/>
  <c r="R222"/>
  <c r="P222"/>
  <c r="BK222"/>
  <c r="J222"/>
  <c r="BF222"/>
  <c r="BI219"/>
  <c r="BH219"/>
  <c r="BG219"/>
  <c r="BE219"/>
  <c r="T219"/>
  <c r="R219"/>
  <c r="P219"/>
  <c r="BK219"/>
  <c r="J219"/>
  <c r="BF219"/>
  <c r="BI218"/>
  <c r="BH218"/>
  <c r="BG218"/>
  <c r="BE218"/>
  <c r="T218"/>
  <c r="R218"/>
  <c r="P218"/>
  <c r="BK218"/>
  <c r="J218"/>
  <c r="BF218"/>
  <c r="BI215"/>
  <c r="BH215"/>
  <c r="BG215"/>
  <c r="BE215"/>
  <c r="T215"/>
  <c r="R215"/>
  <c r="P215"/>
  <c r="BK215"/>
  <c r="J215"/>
  <c r="BF215"/>
  <c r="BI208"/>
  <c r="BH208"/>
  <c r="BG208"/>
  <c r="BE208"/>
  <c r="T208"/>
  <c r="R208"/>
  <c r="P208"/>
  <c r="BK208"/>
  <c r="J208"/>
  <c r="BF208"/>
  <c r="BI204"/>
  <c r="BH204"/>
  <c r="BG204"/>
  <c r="BE204"/>
  <c r="T204"/>
  <c r="R204"/>
  <c r="P204"/>
  <c r="BK204"/>
  <c r="J204"/>
  <c r="BF204"/>
  <c r="BI199"/>
  <c r="BH199"/>
  <c r="BG199"/>
  <c r="BE199"/>
  <c r="T199"/>
  <c r="R199"/>
  <c r="P199"/>
  <c r="BK199"/>
  <c r="J199"/>
  <c r="BF199"/>
  <c r="BI194"/>
  <c r="BH194"/>
  <c r="BG194"/>
  <c r="BE194"/>
  <c r="T194"/>
  <c r="R194"/>
  <c r="P194"/>
  <c r="BK194"/>
  <c r="J194"/>
  <c r="BF194"/>
  <c r="BI192"/>
  <c r="BH192"/>
  <c r="BG192"/>
  <c r="BE192"/>
  <c r="T192"/>
  <c r="R192"/>
  <c r="P192"/>
  <c r="BK192"/>
  <c r="J192"/>
  <c r="BF192"/>
  <c r="BI190"/>
  <c r="BH190"/>
  <c r="BG190"/>
  <c r="BE190"/>
  <c r="T190"/>
  <c r="R190"/>
  <c r="P190"/>
  <c r="BK190"/>
  <c r="J190"/>
  <c r="BF190"/>
  <c r="BI186"/>
  <c r="BH186"/>
  <c r="BG186"/>
  <c r="BE186"/>
  <c r="T186"/>
  <c r="R186"/>
  <c r="P186"/>
  <c r="BK186"/>
  <c r="J186"/>
  <c r="BF186"/>
  <c r="BI183"/>
  <c r="BH183"/>
  <c r="BG183"/>
  <c r="BE183"/>
  <c r="T183"/>
  <c r="R183"/>
  <c r="P183"/>
  <c r="BK183"/>
  <c r="J183"/>
  <c r="BF183"/>
  <c r="BI178"/>
  <c r="BH178"/>
  <c r="BG178"/>
  <c r="BE178"/>
  <c r="T178"/>
  <c r="R178"/>
  <c r="P178"/>
  <c r="BK178"/>
  <c r="J178"/>
  <c r="BF178"/>
  <c r="BI176"/>
  <c r="BH176"/>
  <c r="BG176"/>
  <c r="BE176"/>
  <c r="T176"/>
  <c r="R176"/>
  <c r="P176"/>
  <c r="BK176"/>
  <c r="J176"/>
  <c r="BF176"/>
  <c r="BI173"/>
  <c r="BH173"/>
  <c r="BG173"/>
  <c r="BE173"/>
  <c r="T173"/>
  <c r="R173"/>
  <c r="P173"/>
  <c r="BK173"/>
  <c r="J173"/>
  <c r="BF173"/>
  <c r="BI167"/>
  <c r="BH167"/>
  <c r="BG167"/>
  <c r="BE167"/>
  <c r="T167"/>
  <c r="R167"/>
  <c r="P167"/>
  <c r="BK167"/>
  <c r="J167"/>
  <c r="BF167"/>
  <c r="BI166"/>
  <c r="BH166"/>
  <c r="BG166"/>
  <c r="BE166"/>
  <c r="T166"/>
  <c r="R166"/>
  <c r="P166"/>
  <c r="BK166"/>
  <c r="J166"/>
  <c r="BF166"/>
  <c r="BI159"/>
  <c r="BH159"/>
  <c r="BG159"/>
  <c r="BE159"/>
  <c r="T159"/>
  <c r="R159"/>
  <c r="P159"/>
  <c r="BK159"/>
  <c r="J159"/>
  <c r="BF159"/>
  <c r="BI158"/>
  <c r="BH158"/>
  <c r="BG158"/>
  <c r="BE158"/>
  <c r="T158"/>
  <c r="R158"/>
  <c r="P158"/>
  <c r="BK158"/>
  <c r="J158"/>
  <c r="BF158"/>
  <c r="BI156"/>
  <c r="BH156"/>
  <c r="BG156"/>
  <c r="BE156"/>
  <c r="T156"/>
  <c r="R156"/>
  <c r="P156"/>
  <c r="BK156"/>
  <c r="J156"/>
  <c r="BF156"/>
  <c r="BI151"/>
  <c r="BH151"/>
  <c r="BG151"/>
  <c r="BE151"/>
  <c r="T151"/>
  <c r="R151"/>
  <c r="P151"/>
  <c r="BK151"/>
  <c r="J151"/>
  <c r="BF151"/>
  <c r="BI150"/>
  <c r="BH150"/>
  <c r="BG150"/>
  <c r="BE150"/>
  <c r="T150"/>
  <c r="R150"/>
  <c r="P150"/>
  <c r="BK150"/>
  <c r="J150"/>
  <c r="BF150"/>
  <c r="BI147"/>
  <c r="BH147"/>
  <c r="BG147"/>
  <c r="BE147"/>
  <c r="T147"/>
  <c r="R147"/>
  <c r="P147"/>
  <c r="BK147"/>
  <c r="J147"/>
  <c r="BF147"/>
  <c r="BI143"/>
  <c r="BH143"/>
  <c r="BG143"/>
  <c r="BE143"/>
  <c r="T143"/>
  <c r="R143"/>
  <c r="P143"/>
  <c r="BK143"/>
  <c r="J143"/>
  <c r="BF143"/>
  <c r="BI140"/>
  <c r="BH140"/>
  <c r="BG140"/>
  <c r="BE140"/>
  <c r="T140"/>
  <c r="R140"/>
  <c r="P140"/>
  <c r="BK140"/>
  <c r="J140"/>
  <c r="BF140"/>
  <c r="BI136"/>
  <c r="BH136"/>
  <c r="BG136"/>
  <c r="BE136"/>
  <c r="T136"/>
  <c r="T135"/>
  <c r="R136"/>
  <c r="R135"/>
  <c r="P136"/>
  <c r="P135"/>
  <c r="BK136"/>
  <c r="BK135"/>
  <c r="J135"/>
  <c r="J136"/>
  <c r="BF136"/>
  <c r="J59"/>
  <c r="BI133"/>
  <c r="BH133"/>
  <c r="BG133"/>
  <c r="BE133"/>
  <c r="T133"/>
  <c r="R133"/>
  <c r="P133"/>
  <c r="BK133"/>
  <c r="J133"/>
  <c r="BF133"/>
  <c r="BI131"/>
  <c r="BH131"/>
  <c r="BG131"/>
  <c r="BE131"/>
  <c r="T131"/>
  <c r="R131"/>
  <c r="P131"/>
  <c r="BK131"/>
  <c r="J131"/>
  <c r="BF131"/>
  <c r="BI126"/>
  <c r="BH126"/>
  <c r="BG126"/>
  <c r="BE126"/>
  <c r="T126"/>
  <c r="R126"/>
  <c r="P126"/>
  <c r="BK126"/>
  <c r="J126"/>
  <c r="BF126"/>
  <c r="BI125"/>
  <c r="BH125"/>
  <c r="BG125"/>
  <c r="BE125"/>
  <c r="T125"/>
  <c r="R125"/>
  <c r="P125"/>
  <c r="BK125"/>
  <c r="J125"/>
  <c r="BF125"/>
  <c r="BI123"/>
  <c r="BH123"/>
  <c r="BG123"/>
  <c r="BE123"/>
  <c r="T123"/>
  <c r="R123"/>
  <c r="P123"/>
  <c r="BK123"/>
  <c r="J123"/>
  <c r="BF123"/>
  <c r="BI119"/>
  <c r="BH119"/>
  <c r="BG119"/>
  <c r="BE119"/>
  <c r="T119"/>
  <c r="R119"/>
  <c r="P119"/>
  <c r="BK119"/>
  <c r="J119"/>
  <c r="BF119"/>
  <c r="BI117"/>
  <c r="BH117"/>
  <c r="BG117"/>
  <c r="BE117"/>
  <c r="T117"/>
  <c r="R117"/>
  <c r="P117"/>
  <c r="BK117"/>
  <c r="J117"/>
  <c r="BF117"/>
  <c r="BI115"/>
  <c r="BH115"/>
  <c r="BG115"/>
  <c r="BE115"/>
  <c r="T115"/>
  <c r="R115"/>
  <c r="P115"/>
  <c r="BK115"/>
  <c r="J115"/>
  <c r="BF115"/>
  <c r="BI113"/>
  <c r="BH113"/>
  <c r="BG113"/>
  <c r="BE113"/>
  <c r="T113"/>
  <c r="R113"/>
  <c r="P113"/>
  <c r="BK113"/>
  <c r="J113"/>
  <c r="BF113"/>
  <c r="BI111"/>
  <c r="BH111"/>
  <c r="BG111"/>
  <c r="BE111"/>
  <c r="T111"/>
  <c r="R111"/>
  <c r="P111"/>
  <c r="BK111"/>
  <c r="J111"/>
  <c r="BF111"/>
  <c r="BI106"/>
  <c r="BH106"/>
  <c r="BG106"/>
  <c r="BE106"/>
  <c r="T106"/>
  <c r="R106"/>
  <c r="P106"/>
  <c r="BK106"/>
  <c r="J106"/>
  <c r="BF106"/>
  <c r="BI101"/>
  <c r="F34"/>
  <c i="1" r="BD52"/>
  <c i="2" r="BH101"/>
  <c r="F33"/>
  <c i="1" r="BC52"/>
  <c i="2" r="BG101"/>
  <c r="F32"/>
  <c i="1" r="BB52"/>
  <c i="2" r="BE101"/>
  <c r="J30"/>
  <c i="1" r="AV52"/>
  <c i="2" r="F30"/>
  <c i="1" r="AZ52"/>
  <c i="2" r="T101"/>
  <c r="T100"/>
  <c r="T99"/>
  <c r="T98"/>
  <c r="R101"/>
  <c r="R100"/>
  <c r="R99"/>
  <c r="R98"/>
  <c r="P101"/>
  <c r="P100"/>
  <c r="P99"/>
  <c r="P98"/>
  <c i="1" r="AU52"/>
  <c i="2" r="BK101"/>
  <c r="BK100"/>
  <c r="J100"/>
  <c r="BK99"/>
  <c r="J99"/>
  <c r="BK98"/>
  <c r="J98"/>
  <c r="J56"/>
  <c r="J27"/>
  <c i="1" r="AG52"/>
  <c i="2" r="J101"/>
  <c r="BF101"/>
  <c r="J31"/>
  <c i="1" r="AW52"/>
  <c i="2" r="F31"/>
  <c i="1" r="BA52"/>
  <c i="2" r="J58"/>
  <c r="J57"/>
  <c r="J94"/>
  <c r="F94"/>
  <c r="F92"/>
  <c r="E90"/>
  <c r="J51"/>
  <c r="F51"/>
  <c r="F49"/>
  <c r="E47"/>
  <c r="J36"/>
  <c r="J18"/>
  <c r="E18"/>
  <c r="F95"/>
  <c r="F52"/>
  <c r="J17"/>
  <c r="J12"/>
  <c r="J92"/>
  <c r="J49"/>
  <c r="E7"/>
  <c r="E88"/>
  <c r="E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<sst xmlns="http://schemas.openxmlformats.org/spreadsheetml/2006/main">
  <si>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</si>
  <si>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</si>
  <si>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</si>
  <si>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</si>
  <si>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</si>
  <si>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</si>
  <si>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</si>
  <si>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{dd65ec82-7a26-4afb-be08-e9b6d27be863}</t>
  </si>
  <si>
    <t>0,01</t>
  </si>
  <si>
    <t>21</t>
  </si>
  <si>
    <t>1</t>
  </si>
  <si>
    <t>15</t>
  </si>
  <si>
    <t>REKAPITULACE STAVBY</t>
  </si>
  <si>
    <t xml:space="preserve">v ---  níže se nacházejí doplnkové a pomocné údaje k sestavám  --- v</t>
  </si>
  <si>
    <t>Návod na vyplnění</t>
  </si>
  <si>
    <t>0,001</t>
  </si>
  <si>
    <t>Kód:</t>
  </si>
  <si>
    <t>2015-05-04</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</si>
  <si>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</si>
  <si>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</si>
  <si>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BD Dačice</t>
  </si>
  <si>
    <t>0,1</t>
  </si>
  <si>
    <t>KSO:</t>
  </si>
  <si>
    <t/>
  </si>
  <si>
    <t>CC-CZ:</t>
  </si>
  <si>
    <t>Místo:</t>
  </si>
  <si>
    <t>Dačice</t>
  </si>
  <si>
    <t>Datum:</t>
  </si>
  <si>
    <t>16. 11. 2017</t>
  </si>
  <si>
    <t>10</t>
  </si>
  <si>
    <t>100</t>
  </si>
  <si>
    <t>Zadavatel:</t>
  </si>
  <si>
    <t>IČ:</t>
  </si>
  <si>
    <t>Město Dačice, Krajířova 27, Dačice</t>
  </si>
  <si>
    <t>DIČ:</t>
  </si>
  <si>
    <t>Uchazeč:</t>
  </si>
  <si>
    <t>Vyplň údaj</t>
  </si>
  <si>
    <t>Projektant:</t>
  </si>
  <si>
    <t>75763509</t>
  </si>
  <si>
    <t>Ing.Michal Rod</t>
  </si>
  <si>
    <t>CZ6901044348</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</si>
  <si>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</si>
  <si>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</si>
  <si>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</si>
  <si>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</si>
  <si>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</si>
  <si>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</si>
  <si>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</si>
  <si>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</si>
  <si>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</si>
  <si>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</si>
  <si>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</si>
  <si>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</si>
  <si>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</si>
  <si>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</si>
  <si>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</si>
  <si>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</si>
  <si>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</si>
  <si>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</si>
  <si>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</si>
  <si>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</si>
  <si>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</si>
  <si>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</si>
  <si>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</si>
  <si>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</si>
  <si>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</si>
  <si>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</si>
  <si>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</si>
  <si>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</si>
  <si>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</si>
  <si>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</si>
  <si>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</si>
  <si>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</si>
  <si>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</si>
  <si>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</si>
  <si>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</si>
  <si>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</si>
  <si>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</si>
  <si>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</si>
  <si>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</si>
  <si>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</si>
  <si>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</si>
  <si>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</si>
  <si>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05</t>
  </si>
  <si>
    <t>Bytový dům Boženy Němcové 211, Dačice - zateplení domu</t>
  </si>
  <si>
    <t>STA</t>
  </si>
  <si>
    <t>{c6bd97f1-c2a1-4bfd-8d55-c44b280b8451}</t>
  </si>
  <si>
    <t>1) Krycí list soupisu</t>
  </si>
  <si>
    <t>2) Rekapitulace</t>
  </si>
  <si>
    <t>3) Soupis prací</t>
  </si>
  <si>
    <t>Zpět na list:</t>
  </si>
  <si>
    <t>Rekapitulace stavby</t>
  </si>
  <si>
    <t>KRYCÍ LIST SOUPISU</t>
  </si>
  <si>
    <t>Objekt:</t>
  </si>
  <si>
    <t>05 - Bytový dům Boženy Němcové 211, Dačice - zateplení domu</t>
  </si>
  <si>
    <t>REKAPITULACE ČLENĚNÍ SOUPISU PRACÍ</t>
  </si>
  <si>
    <t>Kód dílu - Popis</t>
  </si>
  <si>
    <t>Cena celkem [CZK]</t>
  </si>
  <si>
    <t>Náklady soupisu celkem</t>
  </si>
  <si>
    <t>-1</t>
  </si>
  <si>
    <t>HSV - Práce a dodávky HSV</t>
  </si>
  <si>
    <t xml:space="preserve">    1 - Zemní práce</t>
  </si>
  <si>
    <t xml:space="preserve">    6 - Úpravy povrchů, podlahy a osazování výplní</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</si>
  <si>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</si>
  <si>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</si>
  <si>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</si>
  <si>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</si>
  <si>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</si>
  <si>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</si>
  <si>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</si>
  <si>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</si>
  <si>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713 - Izolace tepelné</t>
  </si>
  <si>
    <t xml:space="preserve">    743 - Elektromontáže - hrubá montáž</t>
  </si>
  <si>
    <t xml:space="preserve">    762 - Konstrukce tesařské</t>
  </si>
  <si>
    <t xml:space="preserve">    764 - Konstrukce klempířské</t>
  </si>
  <si>
    <t xml:space="preserve">    767 - Konstrukce zámečnické</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</si>
  <si>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</si>
  <si>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</si>
  <si>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</si>
  <si>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</si>
  <si>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</si>
  <si>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</si>
  <si>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</si>
  <si>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</si>
  <si>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</si>
  <si>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</si>
  <si>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</si>
  <si>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</si>
  <si>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</si>
  <si>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</si>
  <si>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</si>
  <si>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</si>
  <si>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</si>
  <si>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</si>
  <si>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</si>
  <si>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</si>
  <si>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</si>
  <si>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</si>
  <si>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</si>
  <si>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</si>
  <si>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</si>
  <si>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113107131</t>
  </si>
  <si>
    <t>Odstranění podkladů nebo krytů s přemístěním hmot na skládku na vzdálenost do 3 m nebo s naložením na dopravní prostředek v ploše jednotlivě do 50 m2 z betonu prostého, o tl. vrstvy přes 100 do 150 mm</t>
  </si>
  <si>
    <t>m2</t>
  </si>
  <si>
    <t>CS ÚRS 2017 02</t>
  </si>
  <si>
    <t>4</t>
  </si>
  <si>
    <t>2</t>
  </si>
  <si>
    <t>450275662</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</si>
  <si>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</si>
  <si>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</si>
  <si>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</si>
  <si>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"odstranění okapového chodníku</t>
  </si>
  <si>
    <t>0,60*(14,05+2,60+4,30)</t>
  </si>
  <si>
    <t>Součet</t>
  </si>
  <si>
    <t>132212101</t>
  </si>
  <si>
    <t>Hloubení zapažených i nezapažených rýh šířky do 600 mm ručním nebo pneumatickým nářadím s urovnáním dna do předepsaného profilu a spádu v horninách tř. 3 soudržných</t>
  </si>
  <si>
    <t>m3</t>
  </si>
  <si>
    <t>-1446640345</t>
  </si>
  <si>
    <t xml:space="preserve">Poznámka k souboru cen:_x000d_
1. V cenách jsou započteny i náklady na přehození výkopku na přilehlém terénu na vzdálenost do 3 m od podélné osy rýhy nebo naložení výkopku na dopravní prostředek. 2. V cenách 12-2101 až 41-2102 jsou započteny i náklady na i svislý přesun horniny po házečkách do 2 metrů. </t>
  </si>
  <si>
    <t>"pro tepelnou izolaci</t>
  </si>
  <si>
    <t>0,60*0,40*14,05+0,60*0,85*2,60+0,60*(0,85+0,40)/2*4,30</t>
  </si>
  <si>
    <t>3</t>
  </si>
  <si>
    <t>132212109</t>
  </si>
  <si>
    <t>Hloubení zapažených i nezapažených rýh šířky do 600 mm ručním nebo pneumatickým nářadím s urovnáním dna do předepsaného profilu a spádu v horninách tř. 3 Příplatek k cenám za lepivost horniny tř. 3</t>
  </si>
  <si>
    <t>689104417</t>
  </si>
  <si>
    <t>162601102</t>
  </si>
  <si>
    <t>Vodorovné přemístění výkopku nebo sypaniny po suchu na obvyklém dopravním prostředku, bez naložení výkopku, avšak se složením bez rozhrnutí z horniny tř. 1 až 4 na vzdálenost přes 4 000 do 5 000 m</t>
  </si>
  <si>
    <t>-1180084443</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</si>
  <si>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</si>
  <si>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5</t>
  </si>
  <si>
    <t>167101101</t>
  </si>
  <si>
    <t>Nakládání, skládání a překládání neulehlého výkopku nebo sypaniny nakládání, množství do 100 m3, z hornin tř. 1 až 4</t>
  </si>
  <si>
    <t>-857250793</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</si>
  <si>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</si>
  <si>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6</t>
  </si>
  <si>
    <t>171201201</t>
  </si>
  <si>
    <t>Uložení sypaniny na skládky</t>
  </si>
  <si>
    <t>-1686921623</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</si>
  <si>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</si>
  <si>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7</t>
  </si>
  <si>
    <t>171201211</t>
  </si>
  <si>
    <t>Uložení sypaniny poplatek za uložení sypaniny na skládce (skládkovné)</t>
  </si>
  <si>
    <t>t</t>
  </si>
  <si>
    <t>-354205395</t>
  </si>
  <si>
    <t>6,311*1,7</t>
  </si>
  <si>
    <t>8</t>
  </si>
  <si>
    <t>174101101</t>
  </si>
  <si>
    <t>Zásyp sypaninou z jakékoliv horniny s uložením výkopku ve vrstvách se zhutněním jam, šachet, rýh nebo kolem objektů v těchto vykopávkách</t>
  </si>
  <si>
    <t>1178823894</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</si>
  <si>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</si>
  <si>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9</t>
  </si>
  <si>
    <t>M</t>
  </si>
  <si>
    <t>583336740</t>
  </si>
  <si>
    <t>kamenivo těžené hrubé frakce 16-32</t>
  </si>
  <si>
    <t>-200988832</t>
  </si>
  <si>
    <t>181111111</t>
  </si>
  <si>
    <t>Plošná úprava terénu v zemině tř. 1 až 4 s urovnáním povrchu bez doplnění ornice souvislé plochy do 500 m2 při nerovnostech terénu přes 50 do 100 mm v rovině nebo na svahu do 1:5</t>
  </si>
  <si>
    <t>-1068495561</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</si>
  <si>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</si>
  <si>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"po provedení hromosvodu</t>
  </si>
  <si>
    <t>5,25</t>
  </si>
  <si>
    <t>11</t>
  </si>
  <si>
    <t>181411131</t>
  </si>
  <si>
    <t>Založení trávníku na půdě předem připravené plochy do 1000 m2 výsevem včetně utažení parkového v rovině nebo na svahu do 1:5</t>
  </si>
  <si>
    <t>-582871671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</si>
  <si>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</si>
  <si>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12</t>
  </si>
  <si>
    <t>005724100</t>
  </si>
  <si>
    <t>osivo směs travní parková</t>
  </si>
  <si>
    <t>kg</t>
  </si>
  <si>
    <t>517782679</t>
  </si>
  <si>
    <t>5,25*0,015 'Přepočtené koeficientem množství</t>
  </si>
  <si>
    <t>Úpravy povrchů, podlahy a osazování výplní</t>
  </si>
  <si>
    <t>13</t>
  </si>
  <si>
    <t>612211021</t>
  </si>
  <si>
    <t>Montáž kontaktního zateplení z polystyrenových desek nebo z kombinovaných desek na vnější stěny, tloušťky desek přes 80 do 120 mm</t>
  </si>
  <si>
    <t>-1513141962</t>
  </si>
  <si>
    <t>"nadezdívka pod pozednicí:</t>
  </si>
  <si>
    <t>0,35*2*(21,51+9,53)</t>
  </si>
  <si>
    <t>14</t>
  </si>
  <si>
    <t>283759500</t>
  </si>
  <si>
    <t>deska fasádní polystyrénová EPS 100 F 1000 x 500 x 100 mm</t>
  </si>
  <si>
    <t>948533065</t>
  </si>
  <si>
    <t>P</t>
  </si>
  <si>
    <t>Poznámka k položce:
lambda=0,036 [W / m K]</t>
  </si>
  <si>
    <t>21,728*1,02 'Přepočtené koeficientem množství</t>
  </si>
  <si>
    <t>612211031</t>
  </si>
  <si>
    <t>Montáž kontaktního zateplení z polystyrenových desek nebo z kombinovaných desek na vnitřní stěny, tloušťky desek přes 120 do 160 mm</t>
  </si>
  <si>
    <t>-591271850</t>
  </si>
  <si>
    <t>"zateplení stěn vstupu na půdu</t>
  </si>
  <si>
    <t>2,75*(3,30+2*2,30)+2*(2,75+0,60)/2*2,70-0,70*1,97</t>
  </si>
  <si>
    <t>16</t>
  </si>
  <si>
    <t>283759850</t>
  </si>
  <si>
    <t>deska fasádní polystyrénová EPS 100 F 1000 x 500 x 160 mm</t>
  </si>
  <si>
    <t>1583585705</t>
  </si>
  <si>
    <t>29,391*1,02 'Přepočtené koeficientem množství</t>
  </si>
  <si>
    <t>17</t>
  </si>
  <si>
    <t>612311131</t>
  </si>
  <si>
    <t>Potažení vnitřních ploch štukem tloušťky do 3 mm svislých konstrukcí stěn</t>
  </si>
  <si>
    <t>2050643497</t>
  </si>
  <si>
    <t>18</t>
  </si>
  <si>
    <t>621221121</t>
  </si>
  <si>
    <t>Montáž kontaktního zateplení z desek z minerální vlny s kolmou orientací vláken na vnější podhledy, tloušťky desek přes 80 do 120 mm</t>
  </si>
  <si>
    <t>1547890617</t>
  </si>
  <si>
    <t xml:space="preserve">Poznámka k souboru cen:_x000d_
1. V cenách jsou započteny náklady na: a) upevnění desek lepením a talířovými hmoždinkami, b) přestěrkování izolačních desek, c) vložení sklovláknité výztužné tkaniny, d) uzavření otvorů po kotvách lešení.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-1101 a -1105 jsou započteny náklady na osazení a dodávku tepelněizolačních zátek v počtu 9 ks/m2 pro podhledy a 6 ks/m2 pro stěny. 4. Kombinovaná deska je např. sendvičově uspořádaná deska tvořena izolačním jádrem z grafitového polystyrenu a krycí deskou z minerální vlny. </t>
  </si>
  <si>
    <t>"zateplení stropu suterénu</t>
  </si>
  <si>
    <t>14,73+1,62+20,89+2,76+2,54+3,30+2,85+2,54+2,75+4,32+3,21+3,47+3,03+10,08+2,92+3,58+6,12+3,82+3,97+6,24+8,97</t>
  </si>
  <si>
    <t>19</t>
  </si>
  <si>
    <t>631515150</t>
  </si>
  <si>
    <t>deska izolační minerální kontaktních fasád kolmé vlákno λ-0.041 tl. 120 mm</t>
  </si>
  <si>
    <t>-627912797</t>
  </si>
  <si>
    <t>113,71*1,02 'Přepočtené koeficientem množství</t>
  </si>
  <si>
    <t>20</t>
  </si>
  <si>
    <t>611311131</t>
  </si>
  <si>
    <t>Potažení vnitřních ploch štukem tloušťky do 3 mm vodorovných konstrukcí stropů rovných</t>
  </si>
  <si>
    <t>-1715865722</t>
  </si>
  <si>
    <t>622142001</t>
  </si>
  <si>
    <t>Potažení vnějších ploch pletivem v ploše nebo pruzích, na plném podkladu sklovláknitým vtlačením do tmelu stěn</t>
  </si>
  <si>
    <t>-1461219114</t>
  </si>
  <si>
    <t xml:space="preserve">Poznámka k souboru cen:_x000d_
1. V cenách -2001 jsou započteny i náklady na tmel. </t>
  </si>
  <si>
    <t>"potažení soklu</t>
  </si>
  <si>
    <t>1,80*7,81+1,33*2,90+(1,33+0,96)/2*21,83+(0,96*1,80)/2*9,85</t>
  </si>
  <si>
    <t>-0,57*0,54*12+0,25*(0,57+2*0,54)*12-1,305*0,545*2+0,25*(1,305+2*0,545)*2</t>
  </si>
  <si>
    <t>-1,17*1,40+0,25*2*1,17</t>
  </si>
  <si>
    <t>22</t>
  </si>
  <si>
    <t>622511101</t>
  </si>
  <si>
    <t>Omítka tenkovrstvá akrylátová vnějších ploch probarvená, včetně penetrace podkladu mozaiková jemnozrnná stěn</t>
  </si>
  <si>
    <t>1758264471</t>
  </si>
  <si>
    <t>23</t>
  </si>
  <si>
    <t>622211031</t>
  </si>
  <si>
    <t>Montáž kontaktního zateplení z polystyrenových desek nebo z kombinovaných desek na vnější stěny, tloušťky desek přes 120 do 160 mm</t>
  </si>
  <si>
    <t>841646990</t>
  </si>
  <si>
    <t>6,56*2*(9,85+21,83)+2,16*(14,12+6,79)</t>
  </si>
  <si>
    <t>-2,07*1,32*2-1,27*1,32*1-1,305*1,32*1-2,07*1,48*12-1,27*1,48*6-1,305*1,48*6-1,30*1,32*1-1,30*0,60*1</t>
  </si>
  <si>
    <t>-1,15*1,40</t>
  </si>
  <si>
    <t>24</t>
  </si>
  <si>
    <t>-1809378076</t>
  </si>
  <si>
    <t>Poznámka k položce:
lambda=0,039 [W / m K]</t>
  </si>
  <si>
    <t>388,208*1,02 'Přepočtené koeficientem množství</t>
  </si>
  <si>
    <t>25</t>
  </si>
  <si>
    <t>622251101</t>
  </si>
  <si>
    <t>Montáž kontaktního zateplení Příplatek k cenám za zápustnou montáž kotev s použitím tepelněizolačních zátek na vnější stěny z polystyrenu</t>
  </si>
  <si>
    <t>-440173606</t>
  </si>
  <si>
    <t>26</t>
  </si>
  <si>
    <t>622212051</t>
  </si>
  <si>
    <t>Montáž kontaktního zateplení vnějšího ostění, nadpraží nebo parapetu z polystyrenových desek hloubky špalet přes 200 do 400 mm, tloušťky desek do 40 mm</t>
  </si>
  <si>
    <t>m</t>
  </si>
  <si>
    <t>-735820083</t>
  </si>
  <si>
    <t xml:space="preserve">Poznámka k souboru cen:_x000d_
1. V cenách jsou započteny náklady na: a) upevnění desek celoplošným lepením, b) přestěrkování izolačních desek, c) vložení sklovláknité výztužné tkaniny, d) osazení a dodávku rohovníků. 2. V cenách nejsou započteny náklady na: a) dodávku desek tepelné izolace; tyto se ocení ve specifikaci; ztratné lze stanovit ve výši 10%, b) provedení konečné povrchové úpravy: - vrchní tenkovrstvou omítkou; tyto se ocení příslušnými cenami této části katalogu - nátěrem; tyto se ocení příslušnými cenami části A07 katalogu 800-783 Nátěry 3. Pro ocenění montáže kontaktního zateplení ostění nebo nadpraží hloubky přes 400 mm se použijí ceny souboru cen 62. 2.- 1… Montáž kontaktního zateplení. </t>
  </si>
  <si>
    <t>2*(2,07+2*1,32)+1*(1,27+2*1,32)+1*(1,305+2*1,32)+12*(2,07+2*1,48)+6*(1,27+2*1,48)+6*(1,305+2*1,48)+1*(1,30+2*1,32)+1*(1,30+2*0,60)</t>
  </si>
  <si>
    <t>4*2*0,14+4*0,60</t>
  </si>
  <si>
    <t>27</t>
  </si>
  <si>
    <t>283759440</t>
  </si>
  <si>
    <t>deska fasádní polystyrénová EPS 100 F 1000 x 500 x 40 mm</t>
  </si>
  <si>
    <t>-1376809258</t>
  </si>
  <si>
    <t>138,565*0,45 'Přepočtené koeficientem množství</t>
  </si>
  <si>
    <t>28</t>
  </si>
  <si>
    <t>622252001</t>
  </si>
  <si>
    <t>Montáž lišt kontaktního zateplení zakládacích soklových připevněných hmoždinkami</t>
  </si>
  <si>
    <t>283689327</t>
  </si>
  <si>
    <t xml:space="preserve">Poznámka k souboru cen:_x000d_
1. V cenách jsou započteny náklady na osazení lišt. 2. V cenách nejsou započteny náklady dodávku lišt; tyto se ocení ve specifikaci. Ztratné lze stanovit ve výši 5%. 3. Položku -2002 nelze použít v případě montáže lišt kontaktního zateplení ostění nebo nadpraží, kde jsou náklady na osazení rohovníků již započteny. </t>
  </si>
  <si>
    <t>2*(21,50+9,53)-1,40</t>
  </si>
  <si>
    <t>29</t>
  </si>
  <si>
    <t>590516530</t>
  </si>
  <si>
    <t>lišta soklová Al s okapničkou, zakládací U 16 cm, 0,95/200 cm</t>
  </si>
  <si>
    <t>-2129135377</t>
  </si>
  <si>
    <t>60,66*1,05 'Přepočtené koeficientem množství</t>
  </si>
  <si>
    <t>30</t>
  </si>
  <si>
    <t>622252002</t>
  </si>
  <si>
    <t>Montáž lišt kontaktního zateplení ostatních stěnových, dilatačních apod. lepených do tmelu</t>
  </si>
  <si>
    <t>-1192949161</t>
  </si>
  <si>
    <t>31</t>
  </si>
  <si>
    <t>590514760</t>
  </si>
  <si>
    <t>profil okenní začišťovací se sklovláknitou armovací tkaninou 9 mm/2,4 m</t>
  </si>
  <si>
    <t>1823112736</t>
  </si>
  <si>
    <t>Poznámka k položce:
délka 2,4 m, přesah tkaniny 100 mm</t>
  </si>
  <si>
    <t>16*(1,305+1,16*2)+2*(1,33+1,17*2)+12*(2,05+2*1,30)+2*(1,28*1,30*2)+2*(1,28+2,20*2)+2*(1,42+2*1,07)+4*2*0,14+4*0,60</t>
  </si>
  <si>
    <t>149,796*1,05 'Přepočtené koeficientem množství</t>
  </si>
  <si>
    <t>32</t>
  </si>
  <si>
    <t>590514820</t>
  </si>
  <si>
    <t>lišta rohová Al ,10/15 cm s tkaninou bal. 2,5 m</t>
  </si>
  <si>
    <t>315053894</t>
  </si>
  <si>
    <t>"kolem oken" 16*(1,305+1,16*2)+2*(1,33+1,17*2)+12*(2,05+2*1,30)+2*(1,28*1,30*2)+2*(1,28+2,20*2)+2*(1,42+2*1,07)+4*2*0,14+4*0,60</t>
  </si>
  <si>
    <t>"rohy objektu" 4*6,20+3*2,55</t>
  </si>
  <si>
    <t>182,246*1,05 'Přepočtené koeficientem množství</t>
  </si>
  <si>
    <t>33</t>
  </si>
  <si>
    <t>590515120</t>
  </si>
  <si>
    <t>profil parapetní se sklovláknitou armovací tkaninou PVC 2 m</t>
  </si>
  <si>
    <t>-553901518</t>
  </si>
  <si>
    <t>2*2,07+1*1,27+1*1,305+12*2,07+6*1,27+6*1,305+1,30+1,30</t>
  </si>
  <si>
    <t>49,605*1,05 'Přepočtené koeficientem množství</t>
  </si>
  <si>
    <t>34</t>
  </si>
  <si>
    <t>621142001</t>
  </si>
  <si>
    <t>Potažení vnějších ploch pletivem v ploše nebo pruzích, na plném podkladu sklovláknitým vtlačením do tmelu podhledů</t>
  </si>
  <si>
    <t>-1721224350</t>
  </si>
  <si>
    <t>"stříška nad vchodem</t>
  </si>
  <si>
    <t>0,15*(2*1,00+2,60)+1,00*2,60</t>
  </si>
  <si>
    <t>"římsy</t>
  </si>
  <si>
    <t>(0,52+0,15)*2*(22,55+10,57)</t>
  </si>
  <si>
    <t>35</t>
  </si>
  <si>
    <t>622531011</t>
  </si>
  <si>
    <t>Omítka tenkovrstvá silikonová vnějších ploch probarvená, včetně penetrace podkladu zrnitá, tloušťky 1,5 mm stěn</t>
  </si>
  <si>
    <t>-610182457</t>
  </si>
  <si>
    <t>388,208+138,565*0,40+47,671</t>
  </si>
  <si>
    <t>36</t>
  </si>
  <si>
    <t>6225310pc</t>
  </si>
  <si>
    <t>Omítka tenkovrstvá silikonová vnějších ploch probarvená, včetně penetrace podkladu zrnitá, tloušťky 1,5 mm stěn - příplatek za sytý odstín</t>
  </si>
  <si>
    <t>-337237522</t>
  </si>
  <si>
    <t>37</t>
  </si>
  <si>
    <t>629995101</t>
  </si>
  <si>
    <t>Očištění vnějších ploch tlakovou vodou omytím</t>
  </si>
  <si>
    <t>1888193358</t>
  </si>
  <si>
    <t>491,305+72,414</t>
  </si>
  <si>
    <t>38</t>
  </si>
  <si>
    <t>622325301</t>
  </si>
  <si>
    <t>Oprava vápenné omítky vnějších ploch stupně členitosti 2 štukové, v rozsahu opravované plochy do 10%</t>
  </si>
  <si>
    <t>-1982726512</t>
  </si>
  <si>
    <t>39</t>
  </si>
  <si>
    <t>622131121</t>
  </si>
  <si>
    <t>Podkladní a spojovací vrstva vnějších omítaných ploch penetrace akrylát-silikonová nanášená ručně stěn</t>
  </si>
  <si>
    <t>-988263221</t>
  </si>
  <si>
    <t>40</t>
  </si>
  <si>
    <t>622135011</t>
  </si>
  <si>
    <t>Vyrovnání nerovností podkladu vnějších omítaných ploch tmelem, tloušťky do 2 mm stěn</t>
  </si>
  <si>
    <t>-1309356203</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</si>
  <si>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 2. Ceny -5011 nelze použít, je-li předepsáno vkládání výztužné tkaniny; náklady se ocení cenami 62.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</si>
  <si>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41</t>
  </si>
  <si>
    <t>629991011</t>
  </si>
  <si>
    <t>Zakrytí vnějších ploch před znečištěním včetně pozdějšího odkrytí výplní otvorů a svislých ploch fólií přilepenou lepící páskou</t>
  </si>
  <si>
    <t>-1136793298</t>
  </si>
  <si>
    <t xml:space="preserve">Poznámka k souboru cen:_x000d_
1. V ceně -1012 nejsou započteny náklady na dodávku a montáž začišťovací lišty; tyto se oceňují cenou 622 14-3004 této části katalogu a materiálem ve specifikaci. </t>
  </si>
  <si>
    <t>0,57*0,54*12+1,305*0,545*2</t>
  </si>
  <si>
    <t>2,07*1,32*2+1,27*1,32*1+1,305*1,32*1+2,07*1,48*12+1,27*1,48*6+1,305*1,48*6+1,30*1,32*1+1,30*0,60*1</t>
  </si>
  <si>
    <t>64</t>
  </si>
  <si>
    <t>Osazování výplní otvorů</t>
  </si>
  <si>
    <t>42</t>
  </si>
  <si>
    <t>64-pc2</t>
  </si>
  <si>
    <t>Dodávka a montáž ocelových protipožárních dveří zateplených 700/1970mm, U=1,4 W/m2K včt.nové zárubně, nátěru. zapravení omítek, demontáže stávajících dveří a zárubně</t>
  </si>
  <si>
    <t>kus</t>
  </si>
  <si>
    <t>-523907554</t>
  </si>
  <si>
    <t>Ostatní konstrukce a práce, bourání</t>
  </si>
  <si>
    <t>43</t>
  </si>
  <si>
    <t>9-1</t>
  </si>
  <si>
    <t>Demontáž a zpětná montáž satelitní antény</t>
  </si>
  <si>
    <t>749260803</t>
  </si>
  <si>
    <t>44</t>
  </si>
  <si>
    <t>9-2</t>
  </si>
  <si>
    <t>Prodloužení odvětrání pr.150mm o cca 200mm a ukončení pastovou mřížkou</t>
  </si>
  <si>
    <t>-557308328</t>
  </si>
  <si>
    <t>45</t>
  </si>
  <si>
    <t>9-4</t>
  </si>
  <si>
    <t>Demontáž a zpětná montáž čísla popisné</t>
  </si>
  <si>
    <t>71636577</t>
  </si>
  <si>
    <t>46</t>
  </si>
  <si>
    <t>952902121</t>
  </si>
  <si>
    <t>Čištění budov při provádění oprav a udržovacích prací podlah drsných nebo chodníků zametením</t>
  </si>
  <si>
    <t>768045753</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</si>
  <si>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 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 cenách očištění schodišť jsou započteny náklady na očištění schodišťových stupňů a schodišťového zábradlí. Plocha podest se započítává do plochy podlah. 6. V cenách čištění oken a balkonových dveří jsou započteny náklady na očištění rámu, parapetu, prahu a kování a očištění a vyleštění skleněné výplně. 7. V 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 </t>
  </si>
  <si>
    <t>"zametení půdy</t>
  </si>
  <si>
    <t>177,32</t>
  </si>
  <si>
    <t>47</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</si>
  <si>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</si>
  <si>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</si>
  <si>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-886231421</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</si>
  <si>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</si>
  <si>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24,50*9,50</t>
  </si>
  <si>
    <t>94</t>
  </si>
  <si>
    <t>Lešení a stavební výtahy</t>
  </si>
  <si>
    <t>48</t>
  </si>
  <si>
    <t>941221111</t>
  </si>
  <si>
    <t>Montáž lešení řadového rámového těžkého pracovního s podlahami s provozním zatížením tř. 4 do 300 kg/m2 šířky tř. SW09 přes 0,9 do 1,2 m, výšky do 10 m</t>
  </si>
  <si>
    <t>246083503</t>
  </si>
  <si>
    <t xml:space="preserve">Poznámka k souboru cen:_x000d_
1. V ceně jsou započteny i náklady na kotvení lešení. 2. Montáž lešení řadového rámového těžkého výšky přes 40 m se oceňuje individuálně. 3. Šířkou se rozumí půdorysná vzdálenost, měřená od vnitřního líce sloupků zábradlí k protilehlému volnému okraji podlahy nebo mezi vnitřními líci. </t>
  </si>
  <si>
    <t>24,50*(8,35+8,30)/2+9,53*(8,30+7,90)/2+24,50*(7,90+7,55)/2+9,53*(7,55+8,35)/2</t>
  </si>
  <si>
    <t>49</t>
  </si>
  <si>
    <t>941221211</t>
  </si>
  <si>
    <t>Montáž lešení řadového rámového těžkého pracovního s podlahami s provozním zatížením tř. 4 do 300 kg/m2 Příplatek za první a každý další den použití lešení k ceně -1111 nebo -1112</t>
  </si>
  <si>
    <t>847214621</t>
  </si>
  <si>
    <t>546,182*60</t>
  </si>
  <si>
    <t>50</t>
  </si>
  <si>
    <t>941221811</t>
  </si>
  <si>
    <t>Demontáž lešení řadového rámového těžkého pracovního s provozním zatížením tř. 4 do 300 kg/m2 šířky tř. SW09 přes 0,9 do 1,2 m, výšky do 10 m</t>
  </si>
  <si>
    <t>1099438912</t>
  </si>
  <si>
    <t xml:space="preserve">Poznámka k souboru cen:_x000d_
1. Demontáž lešení řadového rámového těžkého výšky přes 40 m se oceňuje individuálně. </t>
  </si>
  <si>
    <t>51</t>
  </si>
  <si>
    <t>949101111</t>
  </si>
  <si>
    <t>Lešení pomocné pracovní pro objekty pozemních staveb pro zatížení do 150 kg/m2, o výšce lešeňové podlahy do 1,9 m</t>
  </si>
  <si>
    <t>1800030668</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</si>
  <si>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</si>
  <si>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"pro zateplení stropu suterénu</t>
  </si>
  <si>
    <t>113,71</t>
  </si>
  <si>
    <t>52</t>
  </si>
  <si>
    <t>944511111</t>
  </si>
  <si>
    <t>Montáž ochranné sítě zavěšené na konstrukci lešení z textilie z umělých vláken</t>
  </si>
  <si>
    <t>-363844665</t>
  </si>
  <si>
    <t xml:space="preserve">Poznámka k souboru cen:_x000d_
1. V cenách nejsou započteny náklady na lešení potřebné pro zavěšení sítí; toto lešení se oceňuje příslušnými cenami lešení. </t>
  </si>
  <si>
    <t>53</t>
  </si>
  <si>
    <t>944511211</t>
  </si>
  <si>
    <t>Montáž ochranné sítě Příplatek za první a každý další den použití sítě k ceně -1111</t>
  </si>
  <si>
    <t>11250270</t>
  </si>
  <si>
    <t>54</t>
  </si>
  <si>
    <t>944511811</t>
  </si>
  <si>
    <t>Demontáž ochranné sítě zavěšené na konstrukci lešení z textilie z umělých vláken</t>
  </si>
  <si>
    <t>-1179525623</t>
  </si>
  <si>
    <t>96</t>
  </si>
  <si>
    <t>Bourání konstrukcí</t>
  </si>
  <si>
    <t>55</t>
  </si>
  <si>
    <t>967031732</t>
  </si>
  <si>
    <t>Přisekání (špicování) plošné nebo rovných ostění zdiva z cihel pálených plošné, na maltu vápennou nebo vápenocementovou, tl. na maltu vápennou nebo vápenocementovou, tl. do 100 mm</t>
  </si>
  <si>
    <t>1563716658</t>
  </si>
  <si>
    <t>"přisekání ostění pro montáž jeho zateplení</t>
  </si>
  <si>
    <t>(2*(2,07+2*1,32)+1*(1,27+2*1,32)+1*(1,305+2*1,32)+12*(2,07+2*1,48)+6*(1,27+2*1,48)+6*(1,305+2*1,48)+1*(1,30+2*1,32)+1*(1,30+2*0,60))*0,30</t>
  </si>
  <si>
    <t>56</t>
  </si>
  <si>
    <t>978015321</t>
  </si>
  <si>
    <t>Otlučení vápenných nebo vápenocementových omítek vnějších ploch s vyškrabáním spar a s očištěním zdiva stupně členitosti 1 a 2, v rozsahu do 10 %</t>
  </si>
  <si>
    <t>-1721235274</t>
  </si>
  <si>
    <t>997</t>
  </si>
  <si>
    <t>Přesun sutě</t>
  </si>
  <si>
    <t>57</t>
  </si>
  <si>
    <t>997002611</t>
  </si>
  <si>
    <t>Nakládání suti a vybouraných hmot na dopravní prostředek pro vodorovné přemístění</t>
  </si>
  <si>
    <t>-879621730</t>
  </si>
  <si>
    <t xml:space="preserve">Poznámka k souboru cen:_x000d_
1. Cena platí i pro překládání při lomené dopravě. 2. Cenu nelze použít při dopravě po železnici, po vodě nebo ručně. </t>
  </si>
  <si>
    <t>58</t>
  </si>
  <si>
    <t>997013213</t>
  </si>
  <si>
    <t>Vnitrostaveništní doprava suti a vybouraných hmot vodorovně do 50 m svisle ručně (nošením po schodech) pro budovy a haly výšky přes 9 do 12 m</t>
  </si>
  <si>
    <t>-59257379</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</si>
  <si>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</si>
  <si>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59</t>
  </si>
  <si>
    <t>997013501</t>
  </si>
  <si>
    <t>Odvoz suti a vybouraných hmot na skládku nebo meziskládku se složením, na vzdálenost do 1 km</t>
  </si>
  <si>
    <t>1887806701</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</si>
  <si>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</si>
  <si>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60</t>
  </si>
  <si>
    <t>997013509</t>
  </si>
  <si>
    <t>Odvoz suti a vybouraných hmot na skládku nebo meziskládku se složením, na vzdálenost Příplatek k ceně za každý další i započatý 1 km přes 1 km</t>
  </si>
  <si>
    <t>-1899146848</t>
  </si>
  <si>
    <t>17,036*5 'Přepočtené koeficientem množství</t>
  </si>
  <si>
    <t>61</t>
  </si>
  <si>
    <t>997013831</t>
  </si>
  <si>
    <t>Poplatek za uložení stavebního odpadu na skládce (skládkovné) směsného</t>
  </si>
  <si>
    <t>2900632</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</si>
  <si>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</si>
  <si>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</si>
  <si>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</si>
  <si>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62</t>
  </si>
  <si>
    <t>998017002</t>
  </si>
  <si>
    <t>Přesun hmot pro budovy občanské výstavby, bydlení, výrobu a služby s omezením mechanizace vodorovná dopravní vzdálenost do 100 m pro budovy s jakoukoliv nosnou konstrukcí výšky přes 6 do 12 m</t>
  </si>
  <si>
    <t>1651902158</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</si>
  <si>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</si>
  <si>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</si>
  <si>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</si>
  <si>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</si>
  <si>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</si>
  <si>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63</t>
  </si>
  <si>
    <t>711161306</t>
  </si>
  <si>
    <t>Izolace proti zemní vlhkosti nopovými foliemi základů nebo stěn pro běžné podmínky tloušťky 0,5 mm, šířky 1,0 m</t>
  </si>
  <si>
    <t>-462444650</t>
  </si>
  <si>
    <t xml:space="preserve">Poznámka k souboru cen:_x000d_
1. V cenách -1302 až -1361 nejsou započteny náklady na ukončení izolace lištou. 2. Prostupy izolací se oceňují cenami souboru 711 76 - Provedení detailů fóliemi. </t>
  </si>
  <si>
    <t>"zateplení stěny pod úrovní terénu</t>
  </si>
  <si>
    <t>0,40*14,05+0,85*2,60+(0,85+0,40)/2*4,30</t>
  </si>
  <si>
    <t>711161381</t>
  </si>
  <si>
    <t>Izolace proti zemní vlhkosti nopovými foliemi ukončení izolace lištou</t>
  </si>
  <si>
    <t>-1330316705</t>
  </si>
  <si>
    <t>14,05+2,60+4,30</t>
  </si>
  <si>
    <t>65</t>
  </si>
  <si>
    <t>998711102</t>
  </si>
  <si>
    <t>Přesun hmot pro izolace proti vodě, vlhkosti a plynům stanovený z hmotnosti přesunovaného materiálu vodorovná dopravní vzdálenost do 50 m v objektech výšky přes 6 do 12 m</t>
  </si>
  <si>
    <t>983480009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</si>
  <si>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</si>
  <si>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713</t>
  </si>
  <si>
    <t>Izolace tepelné</t>
  </si>
  <si>
    <t>66</t>
  </si>
  <si>
    <t>713114222</t>
  </si>
  <si>
    <t>Tepelná foukaná izolace vodorovných konstrukcí ze skelných vláken nižší objemové hmotnosti do dutiny, tloušťky vrstvy přes 150 do 200 mm (26 kg/m3)</t>
  </si>
  <si>
    <t>-1774915953</t>
  </si>
  <si>
    <t>"zateplení stropu nad vstupem do půdy</t>
  </si>
  <si>
    <t>2,40*3,30*0,20</t>
  </si>
  <si>
    <t>67</t>
  </si>
  <si>
    <t>631511000</t>
  </si>
  <si>
    <t>izolace foukaná z rozvlákněného skla λ=0.033-0.044 W/mK</t>
  </si>
  <si>
    <t>517789497</t>
  </si>
  <si>
    <t>39,9882352941176*2,04 'Přepočtené koeficientem množství</t>
  </si>
  <si>
    <t>68</t>
  </si>
  <si>
    <t>-1421992750</t>
  </si>
  <si>
    <t>"zateplení púdy</t>
  </si>
  <si>
    <t>177,32*0,20</t>
  </si>
  <si>
    <t>69</t>
  </si>
  <si>
    <t>271678945</t>
  </si>
  <si>
    <t>9131,92857142857*0,21 'Přepočtené koeficientem množství</t>
  </si>
  <si>
    <t>70</t>
  </si>
  <si>
    <t>713130811</t>
  </si>
  <si>
    <t>Odstranění tepelné izolace běžných stavebních konstrukcí z rohoží, pásů, dílců, desek, bloků stěn a příček volně kladených z vláknitých materiálů, tloušťka izolace do 100 mm</t>
  </si>
  <si>
    <t>1157601767</t>
  </si>
  <si>
    <t xml:space="preserve">Poznámka k souboru cen:_x000d_
1. Ceny se používají pro odstraňování jednovrstvé a dvouvrstvé izolace, další vrstvy se oceňují individuálně. 2. U cen odstraňování polystyrenu připevněného lepením nerozlišujeme způsob nalepení. 3. V ceně nejsou započteny náklady na odstranění separačních vrstev. Tyto práce lze oceňovat příslušnými cenami katalogu 800–711 Izolace proti vodě, vlhkosti a plynům. </t>
  </si>
  <si>
    <t>"odstranění tepelné izolace boků objektu</t>
  </si>
  <si>
    <t>9,53*(7,55+8,35)/2+9,90*7,90+4,25*0,46/2</t>
  </si>
  <si>
    <t>71</t>
  </si>
  <si>
    <t>713131141</t>
  </si>
  <si>
    <t>Montáž tepelné izolace stěn rohožemi, pásy, deskami, dílci, bloky (izolační materiál ve specifikaci) lepením celoplošně</t>
  </si>
  <si>
    <t>216393134</t>
  </si>
  <si>
    <t xml:space="preserve">Poznámka k souboru cen:_x000d_
1. Položky Montáž tepelných izolací stěn lze použít i pro ocenění montáže svislých tepelných izolací základových konstrukcí (základové pásy, desky apod.).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 </t>
  </si>
  <si>
    <t>72</t>
  </si>
  <si>
    <t>283764250</t>
  </si>
  <si>
    <t>deska z polystyrénu XPS, hrana polodrážková a hladký povrch tl 160 mm</t>
  </si>
  <si>
    <t>-1655429806</t>
  </si>
  <si>
    <t>10,518*1,02 'Přepočtené koeficientem množství</t>
  </si>
  <si>
    <t>73</t>
  </si>
  <si>
    <t>713154212</t>
  </si>
  <si>
    <t>Tepelná foukaná izolace střech šikmých ze skelných vláken nižší objemové hmotnosti, sklonu střechy do 30 st., tloušťky vrstvy přes 150 do 200 mm (29 kg/m3)</t>
  </si>
  <si>
    <t>-1765315519</t>
  </si>
  <si>
    <t xml:space="preserve">Poznámka k souboru cen:_x000d_
1. Střechy o sklonu nad 45o se oceňují jako foukaná izolace stěn cenami souboru 713 13-4. </t>
  </si>
  <si>
    <t>"Zateplení šikmého podhledu - vstup na půdu</t>
  </si>
  <si>
    <t>3,60*3,30*0,16</t>
  </si>
  <si>
    <t>"izolace kolem pozednice</t>
  </si>
  <si>
    <t>2*(21,51+9,53)*1,05*0,10</t>
  </si>
  <si>
    <t>74</t>
  </si>
  <si>
    <t>-285581902</t>
  </si>
  <si>
    <t>3,60*3,30*0,16*1,05*50</t>
  </si>
  <si>
    <t>(2*(21,51+9,53)*1,05)*0,10*1,05*50</t>
  </si>
  <si>
    <t>75</t>
  </si>
  <si>
    <t>713191133</t>
  </si>
  <si>
    <t>Montáž tepelné izolace stavebních konstrukcí - doplňky a konstrukční součásti podlah, stropů vrchem nebo střech překrytím fólií položenou volně s přelepením spojů</t>
  </si>
  <si>
    <t>-608441746</t>
  </si>
  <si>
    <t>76</t>
  </si>
  <si>
    <t>283292190</t>
  </si>
  <si>
    <t xml:space="preserve">fólie hydroizolace tepelná střech i bez bednění délka role 50 m, šířka  1,50 m</t>
  </si>
  <si>
    <t>-436655729</t>
  </si>
  <si>
    <t>177,32*1,1 'Přepočtené koeficientem množství</t>
  </si>
  <si>
    <t>77</t>
  </si>
  <si>
    <t>998713102</t>
  </si>
  <si>
    <t>Přesun hmot pro izolace tepelné stanovený z hmotnosti přesunovaného materiálu vodorovná dopravní vzdálenost do 50 m v objektech výšky přes 6 m do 12 m</t>
  </si>
  <si>
    <t>904861329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</si>
  <si>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</si>
  <si>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743</t>
  </si>
  <si>
    <t>Elektromontáže - hrubá montáž</t>
  </si>
  <si>
    <t>78</t>
  </si>
  <si>
    <t>743621110x</t>
  </si>
  <si>
    <t>Hromosvod - viz.samostaný výkaz výměr</t>
  </si>
  <si>
    <t>9620619</t>
  </si>
  <si>
    <t>79</t>
  </si>
  <si>
    <t>743-pc2</t>
  </si>
  <si>
    <t>Úprava zvonkového tabla - osazení do úrovně zateplení</t>
  </si>
  <si>
    <t>-1831543788</t>
  </si>
  <si>
    <t>762</t>
  </si>
  <si>
    <t>Konstrukce tesařské</t>
  </si>
  <si>
    <t>80</t>
  </si>
  <si>
    <t>762511227</t>
  </si>
  <si>
    <t>Podlahové konstrukce podkladové z dřevoštěpkových desek jednovrstvých lepených na pero a drážku 25 mm nebroušených, tloušťky desky</t>
  </si>
  <si>
    <t>-1931390746</t>
  </si>
  <si>
    <t xml:space="preserve">Poznámka k souboru cen:_x000d_
1. V cenách -1123 až -2225 podlahové konstrukce podkladové z desek dřevoětepkových a cementotřískových jsou započteny i náklady na dodávku spojovacích prostředků, na tyto položky se nevztahuje ocenění dodávky spojovacích prostředků položka 762 59-5001. </t>
  </si>
  <si>
    <t>"pochozí lávka na půdě</t>
  </si>
  <si>
    <t>2,50*15,67+0,60*(1,459+2*1,465+2*1,139)+0,20*3*15,67+0,20*2*(1,459+2*1,465+2*1,139)</t>
  </si>
  <si>
    <t>81</t>
  </si>
  <si>
    <t>762526130</t>
  </si>
  <si>
    <t>Položení podlah položení polštářů pod podlahy osové vzdálenosti přes 650 do 1000 mm</t>
  </si>
  <si>
    <t>143401457</t>
  </si>
  <si>
    <t xml:space="preserve">Poznámka k souboru cen:_x000d_
1. Cenu 762 52-1104, 762 52-1108 lze použít na provizorní zakrytí výkopu uvnitř budov. </t>
  </si>
  <si>
    <t>82</t>
  </si>
  <si>
    <t>605121110</t>
  </si>
  <si>
    <t>řezivo jehličnaté hranol středový jakost I-II 80x80 - 140x140 mm dl 3 - 5 m</t>
  </si>
  <si>
    <t>27714496</t>
  </si>
  <si>
    <t>0,20*0,05*(5*0,360*3+30*2,50)*1,1</t>
  </si>
  <si>
    <t>83</t>
  </si>
  <si>
    <t>762595001</t>
  </si>
  <si>
    <t>Spojovací prostředky podlah a podkladových konstrukcí hřebíky, vruty</t>
  </si>
  <si>
    <t>-1630276869</t>
  </si>
  <si>
    <t xml:space="preserve">Poznámka k souboru cen:_x000d_
1. Cena -5001 je určena pro montážní ceny souborů cen : 762 51- Podlahové konstrukce podkladové, ceny -2235 až - 2255, 762 52- Položení podlah, 762 59- Zakrytí kanálů a výkopů 2. Ochrana konstrukce se oceňuje samostatně, např. položkami 762 08-3 Impregnace řeziva, tohoto katalogu, nebo příslušnými položkami katalogu 800-783 Nátěry. </t>
  </si>
  <si>
    <t>84</t>
  </si>
  <si>
    <t>762895000</t>
  </si>
  <si>
    <t>Spojovací prostředky záklopu stropů, stropnic, podbíjení hřebíky, svory</t>
  </si>
  <si>
    <t>-1519998066</t>
  </si>
  <si>
    <t xml:space="preserve">Poznámka k souboru cen:_x000d_
1. Cena je určena jen pro montážní ceny souborů cen: a) 762 81- Záklop stropů, ceny -1100 až -3125, b) 762 82- Montáž stropnic, c) 762 84- Montáž podbíjení. 2. Ochrana konstrukce se oceňuje samostatně, např. položkami 762 08-3 Impregnace řeziva tohoto katalogu nebo příslušnými položkami katalogu 800-783 Nátěry. </t>
  </si>
  <si>
    <t>85</t>
  </si>
  <si>
    <t>762083121</t>
  </si>
  <si>
    <t>Práce společné pro tesařské konstrukce impregnace řeziva máčením proti dřevokaznému hmyzu, houbám a plísním, třída ohrožení 1 a 2 (dřevo v interiéru)</t>
  </si>
  <si>
    <t>-751083030</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</si>
  <si>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t>
  </si>
  <si>
    <t>86</t>
  </si>
  <si>
    <t>998762102</t>
  </si>
  <si>
    <t>Přesun hmot pro konstrukce tesařské stanovený z hmotnosti přesunovaného materiálu vodorovná dopravní vzdálenost do 50 m v objektech výšky přes 6 do 12 m</t>
  </si>
  <si>
    <t>985250156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</si>
  <si>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</si>
  <si>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764</t>
  </si>
  <si>
    <t>Konstrukce klempířské</t>
  </si>
  <si>
    <t>87</t>
  </si>
  <si>
    <t>764001821</t>
  </si>
  <si>
    <t>Demontáž klempířských konstrukcí krytiny ze svitků nebo tabulí do suti</t>
  </si>
  <si>
    <t>1332871395</t>
  </si>
  <si>
    <t>1,00*2,60</t>
  </si>
  <si>
    <t>88</t>
  </si>
  <si>
    <t>764002851</t>
  </si>
  <si>
    <t>Demontáž klempířských konstrukcí oplechování parapetů do suti</t>
  </si>
  <si>
    <t>1126665483</t>
  </si>
  <si>
    <t>2,07*14+1,27*5+1,305*7+1,30*2+0,57*12+1,305*2</t>
  </si>
  <si>
    <t>89</t>
  </si>
  <si>
    <t>764004801</t>
  </si>
  <si>
    <t>Demontáž klempířských konstrukcí žlabu podokapního do suti</t>
  </si>
  <si>
    <t>1712888885</t>
  </si>
  <si>
    <t>2*(22,55+10,60)</t>
  </si>
  <si>
    <t>90</t>
  </si>
  <si>
    <t>764004861</t>
  </si>
  <si>
    <t>Demontáž klempířských konstrukcí svodu do suti</t>
  </si>
  <si>
    <t>1366060489</t>
  </si>
  <si>
    <t>8,35+8,30+7,85+7,65</t>
  </si>
  <si>
    <t>91</t>
  </si>
  <si>
    <t>764111671</t>
  </si>
  <si>
    <t>Krytina ze svitků nebo z taškových tabulí z pozinkovaného plechu s povrchovou úpravou s úpravou u okapů, prostupů a výčnělků střechy oblé drážkováním železobetonových desek (vstupní stříška)</t>
  </si>
  <si>
    <t>745181901</t>
  </si>
  <si>
    <t>"oplechování stříšky nad vchodem</t>
  </si>
  <si>
    <t>92</t>
  </si>
  <si>
    <t>764216644</t>
  </si>
  <si>
    <t>Oplechování parapetů z pozinkovaného plechu s povrchovou úpravou rovných celoplošně lepené, bez rohů rš 330 mm</t>
  </si>
  <si>
    <t>842240026</t>
  </si>
  <si>
    <t>0,57*12+1,305*2</t>
  </si>
  <si>
    <t>93</t>
  </si>
  <si>
    <t>764216646</t>
  </si>
  <si>
    <t>Oplechování parapetů z pozinkovaného plechu s povrchovou úpravou rovných celoplošně lepené, bez rohů rš 500 mm</t>
  </si>
  <si>
    <t>478344197</t>
  </si>
  <si>
    <t>12*2,05+4*1,28+16*1,305+2*1,33</t>
  </si>
  <si>
    <t>764511603</t>
  </si>
  <si>
    <t>Žlab podokapní z pozinkovaného plechu s povrchovou úpravou včetně háků a čel půlkruhový rš 400 mm</t>
  </si>
  <si>
    <t>-1900616471</t>
  </si>
  <si>
    <t>95</t>
  </si>
  <si>
    <t>764511643</t>
  </si>
  <si>
    <t>Žlab podokapní z pozinkovaného plechu s povrchovou úpravou včetně háků a čel kotlík oválný (trychtýřový), rš žlabu/průměr svodu 400/120 mm</t>
  </si>
  <si>
    <t>1526848936</t>
  </si>
  <si>
    <t>764518623</t>
  </si>
  <si>
    <t>Svod z pozinkovaného plechu s upraveným povrchem včetně objímek, kolen a odskoků kruhový, průměru 120 mm</t>
  </si>
  <si>
    <t>1083914997</t>
  </si>
  <si>
    <t>97</t>
  </si>
  <si>
    <t>998764102</t>
  </si>
  <si>
    <t>Přesun hmot pro konstrukce klempířské stanovený z hmotnosti přesunovaného materiálu vodorovná dopravní vzdálenost do 50 m v objektech výšky přes 6 do 12 m</t>
  </si>
  <si>
    <t>578848535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</si>
  <si>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</si>
  <si>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767</t>
  </si>
  <si>
    <t>Konstrukce zámečnické</t>
  </si>
  <si>
    <t>98</t>
  </si>
  <si>
    <t>767134831</t>
  </si>
  <si>
    <t>Demontáž stěn a příček z plechu oplechování stěn lamelami</t>
  </si>
  <si>
    <t>-195299524</t>
  </si>
  <si>
    <t>"odstranění obkladů boku objektu</t>
  </si>
  <si>
    <t>99</t>
  </si>
  <si>
    <t>767135831</t>
  </si>
  <si>
    <t>Demontáž stěn a příček z plechu roštu pro oplechování z lamel</t>
  </si>
  <si>
    <t>1868051882</t>
  </si>
  <si>
    <t>998767102</t>
  </si>
  <si>
    <t>Přesun hmot pro zámečnické konstrukce stanovený z hmotnosti přesunovaného materiálu vodorovná dopravní vzdálenost do 50 m v objektech výšky přes 6 do 12 m</t>
  </si>
  <si>
    <t>-1505237615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</si>
  <si>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</si>
  <si>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783</t>
  </si>
  <si>
    <t>Dokončovací práce - nátěry</t>
  </si>
  <si>
    <t>101</t>
  </si>
  <si>
    <t>783306805</t>
  </si>
  <si>
    <t>Odstranění nátěrů ze zámečnických konstrukcí opálením s obroušením</t>
  </si>
  <si>
    <t>1115072591</t>
  </si>
  <si>
    <t>"nátěr HUP"</t>
  </si>
  <si>
    <t>1,00</t>
  </si>
  <si>
    <t>102</t>
  </si>
  <si>
    <t>783314101</t>
  </si>
  <si>
    <t>Základní nátěr zámečnických konstrukcí jednonásobný syntetický</t>
  </si>
  <si>
    <t>767082416</t>
  </si>
  <si>
    <t>103</t>
  </si>
  <si>
    <t>783314201</t>
  </si>
  <si>
    <t>Základní antikorozní nátěr zámečnických konstrukcí jednonásobný syntetický standardní</t>
  </si>
  <si>
    <t>-861026409</t>
  </si>
  <si>
    <t>104</t>
  </si>
  <si>
    <t>783317101</t>
  </si>
  <si>
    <t>Krycí nátěr (email) zámečnických konstrukcí jednonásobný syntetický standardní</t>
  </si>
  <si>
    <t>-1473790917</t>
  </si>
  <si>
    <t>784</t>
  </si>
  <si>
    <t>Dokončovací práce - malby a tapety</t>
  </si>
  <si>
    <t>105</t>
  </si>
  <si>
    <t>784211121</t>
  </si>
  <si>
    <t>Malby z malířských směsí otěruvzdorných za mokra dvojnásobné, bílé za mokra otěruvzdorné středně v místnostech výšky do 3,80 m</t>
  </si>
  <si>
    <t>1384849695</t>
  </si>
  <si>
    <t>"výmalba stropu suterén" 113,71</t>
  </si>
  <si>
    <t>VRN</t>
  </si>
  <si>
    <t>Vedlejší rozpočtové náklady</t>
  </si>
  <si>
    <t>VRN1</t>
  </si>
  <si>
    <t>Průzkumné, geodetické a projektové práce</t>
  </si>
  <si>
    <t>106</t>
  </si>
  <si>
    <t>011002000</t>
  </si>
  <si>
    <t>Hlavní tituly průvodních činností a nákladů průzkumné, geodetické a projektové práce průzkumné práce - vytýčení inženýrských sítí</t>
  </si>
  <si>
    <t>…</t>
  </si>
  <si>
    <t>1024</t>
  </si>
  <si>
    <t>1253657058</t>
  </si>
  <si>
    <t>107</t>
  </si>
  <si>
    <t>013002000</t>
  </si>
  <si>
    <t>Hlavní tituly průvodních činností a nákladů průzkumné, geodetické a projektové práce projektové práce - dokumentace skutečného provedení</t>
  </si>
  <si>
    <t>-816703324</t>
  </si>
  <si>
    <t>VRN3</t>
  </si>
  <si>
    <t>Zařízení staveniště</t>
  </si>
  <si>
    <t>108</t>
  </si>
  <si>
    <t>030001000</t>
  </si>
  <si>
    <t>Základní rozdělení průvodních činností a nákladů zařízení staveniště</t>
  </si>
  <si>
    <t>-935776020</t>
  </si>
  <si>
    <t>VRN4</t>
  </si>
  <si>
    <t>Inženýrská činnost</t>
  </si>
  <si>
    <t>109</t>
  </si>
  <si>
    <t>042002000</t>
  </si>
  <si>
    <t>Hlavní tituly průvodních činností a nákladů inženýrská činnost posudky - zpracování harmonogramu prací</t>
  </si>
  <si>
    <t>759100954</t>
  </si>
  <si>
    <t>110</t>
  </si>
  <si>
    <t>044002000</t>
  </si>
  <si>
    <t>Hlavní tituly průvodních činností a nákladů inženýrská činnost revize - revize bleskosvodu</t>
  </si>
  <si>
    <t>2063088704</t>
  </si>
  <si>
    <t>111</t>
  </si>
  <si>
    <t>045002000</t>
  </si>
  <si>
    <t>Hlavní tituly průvodních činností a nákladů inženýrská činnost kompletační a koordinační činnost - kompletace dokladů k předání a převzetí stavby</t>
  </si>
  <si>
    <t>54267339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</si>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</sst>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10</v>
      </c>
      <c r="BT3" s="23" t="s">
        <v>11</v>
      </c>
    </row>
    <row r="4" ht="36.96" customHeight="1">
      <c r="B4" s="27"/>
      <c r="C4" s="28"/>
      <c r="D4" s="29" t="s">
        <v>12</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13</v>
      </c>
      <c r="BE4" s="32" t="s">
        <v>14</v>
      </c>
      <c r="BS4" s="23" t="s">
        <v>15</v>
      </c>
    </row>
    <row r="5" ht="14.4" customHeight="1">
      <c r="B5" s="27"/>
      <c r="C5" s="28"/>
      <c r="D5" s="33" t="s">
        <v>16</v>
      </c>
      <c r="E5" s="28"/>
      <c r="F5" s="28"/>
      <c r="G5" s="28"/>
      <c r="H5" s="28"/>
      <c r="I5" s="28"/>
      <c r="J5" s="28"/>
      <c r="K5" s="34" t="s">
        <v>17</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18</v>
      </c>
      <c r="BS5" s="23" t="s">
        <v>8</v>
      </c>
    </row>
    <row r="6" ht="36.96" customHeight="1">
      <c r="B6" s="27"/>
      <c r="C6" s="28"/>
      <c r="D6" s="36" t="s">
        <v>19</v>
      </c>
      <c r="E6" s="28"/>
      <c r="F6" s="28"/>
      <c r="G6" s="28"/>
      <c r="H6" s="28"/>
      <c r="I6" s="28"/>
      <c r="J6" s="28"/>
      <c r="K6" s="37" t="s">
        <v>20</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21</v>
      </c>
    </row>
    <row r="7" ht="14.4" customHeight="1">
      <c r="B7" s="27"/>
      <c r="C7" s="28"/>
      <c r="D7" s="39" t="s">
        <v>22</v>
      </c>
      <c r="E7" s="28"/>
      <c r="F7" s="28"/>
      <c r="G7" s="28"/>
      <c r="H7" s="28"/>
      <c r="I7" s="28"/>
      <c r="J7" s="28"/>
      <c r="K7" s="34" t="s">
        <v>23</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24</v>
      </c>
      <c r="AL7" s="28"/>
      <c r="AM7" s="28"/>
      <c r="AN7" s="34" t="s">
        <v>23</v>
      </c>
      <c r="AO7" s="28"/>
      <c r="AP7" s="28"/>
      <c r="AQ7" s="30"/>
      <c r="BE7" s="38"/>
      <c r="BS7" s="23" t="s">
        <v>10</v>
      </c>
    </row>
    <row r="8" ht="14.4" customHeight="1">
      <c r="B8" s="27"/>
      <c r="C8" s="28"/>
      <c r="D8" s="39" t="s">
        <v>25</v>
      </c>
      <c r="E8" s="28"/>
      <c r="F8" s="28"/>
      <c r="G8" s="28"/>
      <c r="H8" s="28"/>
      <c r="I8" s="28"/>
      <c r="J8" s="28"/>
      <c r="K8" s="34" t="s">
        <v>26</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27</v>
      </c>
      <c r="AL8" s="28"/>
      <c r="AM8" s="28"/>
      <c r="AN8" s="40" t="s">
        <v>28</v>
      </c>
      <c r="AO8" s="28"/>
      <c r="AP8" s="28"/>
      <c r="AQ8" s="30"/>
      <c r="BE8" s="38"/>
      <c r="BS8" s="23" t="s">
        <v>29</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30</v>
      </c>
    </row>
    <row r="10" ht="14.4" customHeight="1">
      <c r="B10" s="27"/>
      <c r="C10" s="28"/>
      <c r="D10" s="39" t="s">
        <v>31</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32</v>
      </c>
      <c r="AL10" s="28"/>
      <c r="AM10" s="28"/>
      <c r="AN10" s="34" t="s">
        <v>23</v>
      </c>
      <c r="AO10" s="28"/>
      <c r="AP10" s="28"/>
      <c r="AQ10" s="30"/>
      <c r="BE10" s="38"/>
      <c r="BS10" s="23" t="s">
        <v>21</v>
      </c>
    </row>
    <row r="11" ht="18.48" customHeight="1">
      <c r="B11" s="27"/>
      <c r="C11" s="28"/>
      <c r="D11" s="28"/>
      <c r="E11" s="34" t="s">
        <v>33</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34</v>
      </c>
      <c r="AL11" s="28"/>
      <c r="AM11" s="28"/>
      <c r="AN11" s="34" t="s">
        <v>23</v>
      </c>
      <c r="AO11" s="28"/>
      <c r="AP11" s="28"/>
      <c r="AQ11" s="30"/>
      <c r="BE11" s="38"/>
      <c r="BS11" s="23" t="s">
        <v>21</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21</v>
      </c>
    </row>
    <row r="13" ht="14.4" customHeight="1">
      <c r="B13" s="27"/>
      <c r="C13" s="28"/>
      <c r="D13" s="39" t="s">
        <v>35</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32</v>
      </c>
      <c r="AL13" s="28"/>
      <c r="AM13" s="28"/>
      <c r="AN13" s="41" t="s">
        <v>36</v>
      </c>
      <c r="AO13" s="28"/>
      <c r="AP13" s="28"/>
      <c r="AQ13" s="30"/>
      <c r="BE13" s="38"/>
      <c r="BS13" s="23" t="s">
        <v>21</v>
      </c>
    </row>
    <row r="14">
      <c r="B14" s="27"/>
      <c r="C14" s="28"/>
      <c r="D14" s="28"/>
      <c r="E14" s="41" t="s">
        <v>36</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34</v>
      </c>
      <c r="AL14" s="28"/>
      <c r="AM14" s="28"/>
      <c r="AN14" s="41" t="s">
        <v>36</v>
      </c>
      <c r="AO14" s="28"/>
      <c r="AP14" s="28"/>
      <c r="AQ14" s="30"/>
      <c r="BE14" s="38"/>
      <c r="BS14" s="23" t="s">
        <v>21</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37</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32</v>
      </c>
      <c r="AL16" s="28"/>
      <c r="AM16" s="28"/>
      <c r="AN16" s="34" t="s">
        <v>38</v>
      </c>
      <c r="AO16" s="28"/>
      <c r="AP16" s="28"/>
      <c r="AQ16" s="30"/>
      <c r="BE16" s="38"/>
      <c r="BS16" s="23" t="s">
        <v>6</v>
      </c>
    </row>
    <row r="17" ht="18.48" customHeight="1">
      <c r="B17" s="27"/>
      <c r="C17" s="28"/>
      <c r="D17" s="28"/>
      <c r="E17" s="34" t="s">
        <v>39</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34</v>
      </c>
      <c r="AL17" s="28"/>
      <c r="AM17" s="28"/>
      <c r="AN17" s="34" t="s">
        <v>40</v>
      </c>
      <c r="AO17" s="28"/>
      <c r="AP17" s="28"/>
      <c r="AQ17" s="30"/>
      <c r="BE17" s="38"/>
      <c r="BS17" s="23" t="s">
        <v>41</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10</v>
      </c>
    </row>
    <row r="19" ht="14.4" customHeight="1">
      <c r="B19" s="27"/>
      <c r="C19" s="28"/>
      <c r="D19" s="39" t="s">
        <v>42</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10</v>
      </c>
    </row>
    <row r="20" ht="57" customHeight="1">
      <c r="B20" s="27"/>
      <c r="C20" s="28"/>
      <c r="D20" s="28"/>
      <c r="E20" s="43" t="s">
        <v>43</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44</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ROUND(AG51,0)</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45</v>
      </c>
      <c r="M25" s="51"/>
      <c r="N25" s="51"/>
      <c r="O25" s="51"/>
      <c r="P25" s="46"/>
      <c r="Q25" s="46"/>
      <c r="R25" s="46"/>
      <c r="S25" s="46"/>
      <c r="T25" s="46"/>
      <c r="U25" s="46"/>
      <c r="V25" s="46"/>
      <c r="W25" s="51" t="s">
        <v>46</v>
      </c>
      <c r="X25" s="51"/>
      <c r="Y25" s="51"/>
      <c r="Z25" s="51"/>
      <c r="AA25" s="51"/>
      <c r="AB25" s="51"/>
      <c r="AC25" s="51"/>
      <c r="AD25" s="51"/>
      <c r="AE25" s="51"/>
      <c r="AF25" s="46"/>
      <c r="AG25" s="46"/>
      <c r="AH25" s="46"/>
      <c r="AI25" s="46"/>
      <c r="AJ25" s="46"/>
      <c r="AK25" s="51" t="s">
        <v>47</v>
      </c>
      <c r="AL25" s="51"/>
      <c r="AM25" s="51"/>
      <c r="AN25" s="51"/>
      <c r="AO25" s="51"/>
      <c r="AP25" s="46"/>
      <c r="AQ25" s="50"/>
      <c r="BE25" s="38"/>
    </row>
    <row r="26" s="2" customFormat="1" ht="14.4" customHeight="1">
      <c r="B26" s="52"/>
      <c r="C26" s="53"/>
      <c r="D26" s="54" t="s">
        <v>48</v>
      </c>
      <c r="E26" s="53"/>
      <c r="F26" s="54" t="s">
        <v>49</v>
      </c>
      <c r="G26" s="53"/>
      <c r="H26" s="53"/>
      <c r="I26" s="53"/>
      <c r="J26" s="53"/>
      <c r="K26" s="53"/>
      <c r="L26" s="55">
        <v>0.20999999999999999</v>
      </c>
      <c r="M26" s="53"/>
      <c r="N26" s="53"/>
      <c r="O26" s="53"/>
      <c r="P26" s="53"/>
      <c r="Q26" s="53"/>
      <c r="R26" s="53"/>
      <c r="S26" s="53"/>
      <c r="T26" s="53"/>
      <c r="U26" s="53"/>
      <c r="V26" s="53"/>
      <c r="W26" s="56">
        <f>ROUND(AZ51,0)</f>
        <v>0</v>
      </c>
      <c r="X26" s="53"/>
      <c r="Y26" s="53"/>
      <c r="Z26" s="53"/>
      <c r="AA26" s="53"/>
      <c r="AB26" s="53"/>
      <c r="AC26" s="53"/>
      <c r="AD26" s="53"/>
      <c r="AE26" s="53"/>
      <c r="AF26" s="53"/>
      <c r="AG26" s="53"/>
      <c r="AH26" s="53"/>
      <c r="AI26" s="53"/>
      <c r="AJ26" s="53"/>
      <c r="AK26" s="56">
        <f>ROUND(AV51,0)</f>
        <v>0</v>
      </c>
      <c r="AL26" s="53"/>
      <c r="AM26" s="53"/>
      <c r="AN26" s="53"/>
      <c r="AO26" s="53"/>
      <c r="AP26" s="53"/>
      <c r="AQ26" s="57"/>
      <c r="BE26" s="38"/>
    </row>
    <row r="27" s="2" customFormat="1" ht="14.4" customHeight="1">
      <c r="B27" s="52"/>
      <c r="C27" s="53"/>
      <c r="D27" s="53"/>
      <c r="E27" s="53"/>
      <c r="F27" s="54" t="s">
        <v>50</v>
      </c>
      <c r="G27" s="53"/>
      <c r="H27" s="53"/>
      <c r="I27" s="53"/>
      <c r="J27" s="53"/>
      <c r="K27" s="53"/>
      <c r="L27" s="55">
        <v>0.14999999999999999</v>
      </c>
      <c r="M27" s="53"/>
      <c r="N27" s="53"/>
      <c r="O27" s="53"/>
      <c r="P27" s="53"/>
      <c r="Q27" s="53"/>
      <c r="R27" s="53"/>
      <c r="S27" s="53"/>
      <c r="T27" s="53"/>
      <c r="U27" s="53"/>
      <c r="V27" s="53"/>
      <c r="W27" s="56">
        <f>ROUND(BA51,0)</f>
        <v>0</v>
      </c>
      <c r="X27" s="53"/>
      <c r="Y27" s="53"/>
      <c r="Z27" s="53"/>
      <c r="AA27" s="53"/>
      <c r="AB27" s="53"/>
      <c r="AC27" s="53"/>
      <c r="AD27" s="53"/>
      <c r="AE27" s="53"/>
      <c r="AF27" s="53"/>
      <c r="AG27" s="53"/>
      <c r="AH27" s="53"/>
      <c r="AI27" s="53"/>
      <c r="AJ27" s="53"/>
      <c r="AK27" s="56">
        <f>ROUND(AW51,0)</f>
        <v>0</v>
      </c>
      <c r="AL27" s="53"/>
      <c r="AM27" s="53"/>
      <c r="AN27" s="53"/>
      <c r="AO27" s="53"/>
      <c r="AP27" s="53"/>
      <c r="AQ27" s="57"/>
      <c r="BE27" s="38"/>
    </row>
    <row r="28" hidden="1" s="2" customFormat="1" ht="14.4" customHeight="1">
      <c r="B28" s="52"/>
      <c r="C28" s="53"/>
      <c r="D28" s="53"/>
      <c r="E28" s="53"/>
      <c r="F28" s="54" t="s">
        <v>51</v>
      </c>
      <c r="G28" s="53"/>
      <c r="H28" s="53"/>
      <c r="I28" s="53"/>
      <c r="J28" s="53"/>
      <c r="K28" s="53"/>
      <c r="L28" s="55">
        <v>0.20999999999999999</v>
      </c>
      <c r="M28" s="53"/>
      <c r="N28" s="53"/>
      <c r="O28" s="53"/>
      <c r="P28" s="53"/>
      <c r="Q28" s="53"/>
      <c r="R28" s="53"/>
      <c r="S28" s="53"/>
      <c r="T28" s="53"/>
      <c r="U28" s="53"/>
      <c r="V28" s="53"/>
      <c r="W28" s="56">
        <f>ROUND(BB51,0)</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52</v>
      </c>
      <c r="G29" s="53"/>
      <c r="H29" s="53"/>
      <c r="I29" s="53"/>
      <c r="J29" s="53"/>
      <c r="K29" s="53"/>
      <c r="L29" s="55">
        <v>0.14999999999999999</v>
      </c>
      <c r="M29" s="53"/>
      <c r="N29" s="53"/>
      <c r="O29" s="53"/>
      <c r="P29" s="53"/>
      <c r="Q29" s="53"/>
      <c r="R29" s="53"/>
      <c r="S29" s="53"/>
      <c r="T29" s="53"/>
      <c r="U29" s="53"/>
      <c r="V29" s="53"/>
      <c r="W29" s="56">
        <f>ROUND(BC51,0)</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53</v>
      </c>
      <c r="G30" s="53"/>
      <c r="H30" s="53"/>
      <c r="I30" s="53"/>
      <c r="J30" s="53"/>
      <c r="K30" s="53"/>
      <c r="L30" s="55">
        <v>0</v>
      </c>
      <c r="M30" s="53"/>
      <c r="N30" s="53"/>
      <c r="O30" s="53"/>
      <c r="P30" s="53"/>
      <c r="Q30" s="53"/>
      <c r="R30" s="53"/>
      <c r="S30" s="53"/>
      <c r="T30" s="53"/>
      <c r="U30" s="53"/>
      <c r="V30" s="53"/>
      <c r="W30" s="56">
        <f>ROUND(BD51,0)</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54</v>
      </c>
      <c r="E32" s="60"/>
      <c r="F32" s="60"/>
      <c r="G32" s="60"/>
      <c r="H32" s="60"/>
      <c r="I32" s="60"/>
      <c r="J32" s="60"/>
      <c r="K32" s="60"/>
      <c r="L32" s="60"/>
      <c r="M32" s="60"/>
      <c r="N32" s="60"/>
      <c r="O32" s="60"/>
      <c r="P32" s="60"/>
      <c r="Q32" s="60"/>
      <c r="R32" s="60"/>
      <c r="S32" s="60"/>
      <c r="T32" s="61" t="s">
        <v>55</v>
      </c>
      <c r="U32" s="60"/>
      <c r="V32" s="60"/>
      <c r="W32" s="60"/>
      <c r="X32" s="62" t="s">
        <v>56</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57</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16</v>
      </c>
      <c r="D41" s="76"/>
      <c r="E41" s="76"/>
      <c r="F41" s="76"/>
      <c r="G41" s="76"/>
      <c r="H41" s="76"/>
      <c r="I41" s="76"/>
      <c r="J41" s="76"/>
      <c r="K41" s="76"/>
      <c r="L41" s="76" t="str">
        <f>K5</f>
        <v>2015-05-04</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19</v>
      </c>
      <c r="D42" s="80"/>
      <c r="E42" s="80"/>
      <c r="F42" s="80"/>
      <c r="G42" s="80"/>
      <c r="H42" s="80"/>
      <c r="I42" s="80"/>
      <c r="J42" s="80"/>
      <c r="K42" s="80"/>
      <c r="L42" s="81" t="str">
        <f>K6</f>
        <v>BD Dačice</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25</v>
      </c>
      <c r="D44" s="73"/>
      <c r="E44" s="73"/>
      <c r="F44" s="73"/>
      <c r="G44" s="73"/>
      <c r="H44" s="73"/>
      <c r="I44" s="73"/>
      <c r="J44" s="73"/>
      <c r="K44" s="73"/>
      <c r="L44" s="83" t="str">
        <f>IF(K8="","",K8)</f>
        <v>Dačice</v>
      </c>
      <c r="M44" s="73"/>
      <c r="N44" s="73"/>
      <c r="O44" s="73"/>
      <c r="P44" s="73"/>
      <c r="Q44" s="73"/>
      <c r="R44" s="73"/>
      <c r="S44" s="73"/>
      <c r="T44" s="73"/>
      <c r="U44" s="73"/>
      <c r="V44" s="73"/>
      <c r="W44" s="73"/>
      <c r="X44" s="73"/>
      <c r="Y44" s="73"/>
      <c r="Z44" s="73"/>
      <c r="AA44" s="73"/>
      <c r="AB44" s="73"/>
      <c r="AC44" s="73"/>
      <c r="AD44" s="73"/>
      <c r="AE44" s="73"/>
      <c r="AF44" s="73"/>
      <c r="AG44" s="73"/>
      <c r="AH44" s="73"/>
      <c r="AI44" s="75" t="s">
        <v>27</v>
      </c>
      <c r="AJ44" s="73"/>
      <c r="AK44" s="73"/>
      <c r="AL44" s="73"/>
      <c r="AM44" s="84" t="str">
        <f>IF(AN8= "","",AN8)</f>
        <v>16. 11. 2017</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31</v>
      </c>
      <c r="D46" s="73"/>
      <c r="E46" s="73"/>
      <c r="F46" s="73"/>
      <c r="G46" s="73"/>
      <c r="H46" s="73"/>
      <c r="I46" s="73"/>
      <c r="J46" s="73"/>
      <c r="K46" s="73"/>
      <c r="L46" s="76" t="str">
        <f>IF(E11= "","",E11)</f>
        <v>Město Dačice, Krajířova 27, Dačice</v>
      </c>
      <c r="M46" s="73"/>
      <c r="N46" s="73"/>
      <c r="O46" s="73"/>
      <c r="P46" s="73"/>
      <c r="Q46" s="73"/>
      <c r="R46" s="73"/>
      <c r="S46" s="73"/>
      <c r="T46" s="73"/>
      <c r="U46" s="73"/>
      <c r="V46" s="73"/>
      <c r="W46" s="73"/>
      <c r="X46" s="73"/>
      <c r="Y46" s="73"/>
      <c r="Z46" s="73"/>
      <c r="AA46" s="73"/>
      <c r="AB46" s="73"/>
      <c r="AC46" s="73"/>
      <c r="AD46" s="73"/>
      <c r="AE46" s="73"/>
      <c r="AF46" s="73"/>
      <c r="AG46" s="73"/>
      <c r="AH46" s="73"/>
      <c r="AI46" s="75" t="s">
        <v>37</v>
      </c>
      <c r="AJ46" s="73"/>
      <c r="AK46" s="73"/>
      <c r="AL46" s="73"/>
      <c r="AM46" s="76" t="str">
        <f>IF(E17="","",E17)</f>
        <v>Ing.Michal Rod</v>
      </c>
      <c r="AN46" s="76"/>
      <c r="AO46" s="76"/>
      <c r="AP46" s="76"/>
      <c r="AQ46" s="73"/>
      <c r="AR46" s="71"/>
      <c r="AS46" s="85" t="s">
        <v>58</v>
      </c>
      <c r="AT46" s="86"/>
      <c r="AU46" s="87"/>
      <c r="AV46" s="87"/>
      <c r="AW46" s="87"/>
      <c r="AX46" s="87"/>
      <c r="AY46" s="87"/>
      <c r="AZ46" s="87"/>
      <c r="BA46" s="87"/>
      <c r="BB46" s="87"/>
      <c r="BC46" s="87"/>
      <c r="BD46" s="88"/>
    </row>
    <row r="47" s="1" customFormat="1">
      <c r="B47" s="45"/>
      <c r="C47" s="75" t="s">
        <v>35</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59</v>
      </c>
      <c r="D49" s="96"/>
      <c r="E49" s="96"/>
      <c r="F49" s="96"/>
      <c r="G49" s="96"/>
      <c r="H49" s="97"/>
      <c r="I49" s="98" t="s">
        <v>60</v>
      </c>
      <c r="J49" s="96"/>
      <c r="K49" s="96"/>
      <c r="L49" s="96"/>
      <c r="M49" s="96"/>
      <c r="N49" s="96"/>
      <c r="O49" s="96"/>
      <c r="P49" s="96"/>
      <c r="Q49" s="96"/>
      <c r="R49" s="96"/>
      <c r="S49" s="96"/>
      <c r="T49" s="96"/>
      <c r="U49" s="96"/>
      <c r="V49" s="96"/>
      <c r="W49" s="96"/>
      <c r="X49" s="96"/>
      <c r="Y49" s="96"/>
      <c r="Z49" s="96"/>
      <c r="AA49" s="96"/>
      <c r="AB49" s="96"/>
      <c r="AC49" s="96"/>
      <c r="AD49" s="96"/>
      <c r="AE49" s="96"/>
      <c r="AF49" s="96"/>
      <c r="AG49" s="99" t="s">
        <v>61</v>
      </c>
      <c r="AH49" s="96"/>
      <c r="AI49" s="96"/>
      <c r="AJ49" s="96"/>
      <c r="AK49" s="96"/>
      <c r="AL49" s="96"/>
      <c r="AM49" s="96"/>
      <c r="AN49" s="98" t="s">
        <v>62</v>
      </c>
      <c r="AO49" s="96"/>
      <c r="AP49" s="96"/>
      <c r="AQ49" s="100" t="s">
        <v>63</v>
      </c>
      <c r="AR49" s="71"/>
      <c r="AS49" s="101" t="s">
        <v>64</v>
      </c>
      <c r="AT49" s="102" t="s">
        <v>65</v>
      </c>
      <c r="AU49" s="102" t="s">
        <v>66</v>
      </c>
      <c r="AV49" s="102" t="s">
        <v>67</v>
      </c>
      <c r="AW49" s="102" t="s">
        <v>68</v>
      </c>
      <c r="AX49" s="102" t="s">
        <v>69</v>
      </c>
      <c r="AY49" s="102" t="s">
        <v>70</v>
      </c>
      <c r="AZ49" s="102" t="s">
        <v>71</v>
      </c>
      <c r="BA49" s="102" t="s">
        <v>72</v>
      </c>
      <c r="BB49" s="102" t="s">
        <v>73</v>
      </c>
      <c r="BC49" s="102" t="s">
        <v>74</v>
      </c>
      <c r="BD49" s="103" t="s">
        <v>75</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76</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ROUND(AG52,0)</f>
        <v>0</v>
      </c>
      <c r="AH51" s="109"/>
      <c r="AI51" s="109"/>
      <c r="AJ51" s="109"/>
      <c r="AK51" s="109"/>
      <c r="AL51" s="109"/>
      <c r="AM51" s="109"/>
      <c r="AN51" s="110">
        <f>SUM(AG51,AT51)</f>
        <v>0</v>
      </c>
      <c r="AO51" s="110"/>
      <c r="AP51" s="110"/>
      <c r="AQ51" s="111" t="s">
        <v>23</v>
      </c>
      <c r="AR51" s="82"/>
      <c r="AS51" s="112">
        <f>ROUND(AS52,0)</f>
        <v>0</v>
      </c>
      <c r="AT51" s="113">
        <f>ROUND(SUM(AV51:AW51),0)</f>
        <v>0</v>
      </c>
      <c r="AU51" s="114">
        <f>ROUND(AU52,5)</f>
        <v>0</v>
      </c>
      <c r="AV51" s="113">
        <f>ROUND(AZ51*L26,0)</f>
        <v>0</v>
      </c>
      <c r="AW51" s="113">
        <f>ROUND(BA51*L27,0)</f>
        <v>0</v>
      </c>
      <c r="AX51" s="113">
        <f>ROUND(BB51*L26,0)</f>
        <v>0</v>
      </c>
      <c r="AY51" s="113">
        <f>ROUND(BC51*L27,0)</f>
        <v>0</v>
      </c>
      <c r="AZ51" s="113">
        <f>ROUND(AZ52,0)</f>
        <v>0</v>
      </c>
      <c r="BA51" s="113">
        <f>ROUND(BA52,0)</f>
        <v>0</v>
      </c>
      <c r="BB51" s="113">
        <f>ROUND(BB52,0)</f>
        <v>0</v>
      </c>
      <c r="BC51" s="113">
        <f>ROUND(BC52,0)</f>
        <v>0</v>
      </c>
      <c r="BD51" s="115">
        <f>ROUND(BD52,0)</f>
        <v>0</v>
      </c>
      <c r="BS51" s="116" t="s">
        <v>77</v>
      </c>
      <c r="BT51" s="116" t="s">
        <v>78</v>
      </c>
      <c r="BU51" s="117" t="s">
        <v>79</v>
      </c>
      <c r="BV51" s="116" t="s">
        <v>80</v>
      </c>
      <c r="BW51" s="116" t="s">
        <v>7</v>
      </c>
      <c r="BX51" s="116" t="s">
        <v>81</v>
      </c>
      <c r="CL51" s="116" t="s">
        <v>23</v>
      </c>
    </row>
    <row r="52" s="5" customFormat="1" ht="31.5" customHeight="1">
      <c r="A52" s="118" t="s">
        <v>82</v>
      </c>
      <c r="B52" s="119"/>
      <c r="C52" s="120"/>
      <c r="D52" s="121" t="s">
        <v>83</v>
      </c>
      <c r="E52" s="121"/>
      <c r="F52" s="121"/>
      <c r="G52" s="121"/>
      <c r="H52" s="121"/>
      <c r="I52" s="122"/>
      <c r="J52" s="121" t="s">
        <v>84</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'05 - Bytový dům Boženy Ně...'!J27</f>
        <v>0</v>
      </c>
      <c r="AH52" s="122"/>
      <c r="AI52" s="122"/>
      <c r="AJ52" s="122"/>
      <c r="AK52" s="122"/>
      <c r="AL52" s="122"/>
      <c r="AM52" s="122"/>
      <c r="AN52" s="123">
        <f>SUM(AG52,AT52)</f>
        <v>0</v>
      </c>
      <c r="AO52" s="122"/>
      <c r="AP52" s="122"/>
      <c r="AQ52" s="124" t="s">
        <v>85</v>
      </c>
      <c r="AR52" s="125"/>
      <c r="AS52" s="126">
        <v>0</v>
      </c>
      <c r="AT52" s="127">
        <f>ROUND(SUM(AV52:AW52),0)</f>
        <v>0</v>
      </c>
      <c r="AU52" s="128">
        <f>'05 - Bytový dům Boženy Ně...'!P98</f>
        <v>0</v>
      </c>
      <c r="AV52" s="127">
        <f>'05 - Bytový dům Boženy Ně...'!J30</f>
        <v>0</v>
      </c>
      <c r="AW52" s="127">
        <f>'05 - Bytový dům Boženy Ně...'!J31</f>
        <v>0</v>
      </c>
      <c r="AX52" s="127">
        <f>'05 - Bytový dům Boženy Ně...'!J32</f>
        <v>0</v>
      </c>
      <c r="AY52" s="127">
        <f>'05 - Bytový dům Boženy Ně...'!J33</f>
        <v>0</v>
      </c>
      <c r="AZ52" s="127">
        <f>'05 - Bytový dům Boženy Ně...'!F30</f>
        <v>0</v>
      </c>
      <c r="BA52" s="127">
        <f>'05 - Bytový dům Boženy Ně...'!F31</f>
        <v>0</v>
      </c>
      <c r="BB52" s="127">
        <f>'05 - Bytový dům Boženy Ně...'!F32</f>
        <v>0</v>
      </c>
      <c r="BC52" s="127">
        <f>'05 - Bytový dům Boženy Ně...'!F33</f>
        <v>0</v>
      </c>
      <c r="BD52" s="129">
        <f>'05 - Bytový dům Boženy Ně...'!F34</f>
        <v>0</v>
      </c>
      <c r="BT52" s="130" t="s">
        <v>10</v>
      </c>
      <c r="BV52" s="130" t="s">
        <v>80</v>
      </c>
      <c r="BW52" s="130" t="s">
        <v>86</v>
      </c>
      <c r="BX52" s="130" t="s">
        <v>7</v>
      </c>
      <c r="CL52" s="130" t="s">
        <v>23</v>
      </c>
      <c r="CM52" s="130" t="s">
        <v>10</v>
      </c>
    </row>
    <row r="53" s="1" customFormat="1" ht="30" customHeight="1">
      <c r="B53" s="45"/>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1"/>
    </row>
    <row r="54" s="1" customFormat="1" ht="6.96" customHeight="1">
      <c r="B54" s="66"/>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71"/>
    </row>
  </sheetData>
  <sheetProtection sheet="1" formatColumns="0" formatRows="0" objects="1" scenarios="1" spinCount="100000" saltValue="3TT9jNoGGS06v9+onrjQoc+bV2cNnhUdpVF+LG8cJblaXYaujR6jYigF84pcAsYiRXxUyZWFjdTlQR9ImTS1sg==" hashValue="+uV5vvFhEvvy8YTNYXzHO4mCdQUnzp1L1JJUkMkk7ezSL8A25FAyQA3HPTJxORCrRi7uvTwicrfXBHLsoJCOEw=="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05 - Bytový dům Boženy Ně...'!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2"/>
      <c r="C1" s="132"/>
      <c r="D1" s="133" t="s">
        <v>1</v>
      </c>
      <c r="E1" s="132"/>
      <c r="F1" s="134" t="s">
        <v>87</v>
      </c>
      <c r="G1" s="134" t="s">
        <v>88</v>
      </c>
      <c r="H1" s="134"/>
      <c r="I1" s="135"/>
      <c r="J1" s="134" t="s">
        <v>89</v>
      </c>
      <c r="K1" s="133" t="s">
        <v>90</v>
      </c>
      <c r="L1" s="134" t="s">
        <v>91</v>
      </c>
      <c r="M1" s="134"/>
      <c r="N1" s="134"/>
      <c r="O1" s="134"/>
      <c r="P1" s="134"/>
      <c r="Q1" s="134"/>
      <c r="R1" s="134"/>
      <c r="S1" s="134"/>
      <c r="T1" s="13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86</v>
      </c>
    </row>
    <row r="3" ht="6.96" customHeight="1">
      <c r="B3" s="24"/>
      <c r="C3" s="25"/>
      <c r="D3" s="25"/>
      <c r="E3" s="25"/>
      <c r="F3" s="25"/>
      <c r="G3" s="25"/>
      <c r="H3" s="25"/>
      <c r="I3" s="136"/>
      <c r="J3" s="25"/>
      <c r="K3" s="26"/>
      <c r="AT3" s="23" t="s">
        <v>10</v>
      </c>
    </row>
    <row r="4" ht="36.96" customHeight="1">
      <c r="B4" s="27"/>
      <c r="C4" s="28"/>
      <c r="D4" s="29" t="s">
        <v>92</v>
      </c>
      <c r="E4" s="28"/>
      <c r="F4" s="28"/>
      <c r="G4" s="28"/>
      <c r="H4" s="28"/>
      <c r="I4" s="137"/>
      <c r="J4" s="28"/>
      <c r="K4" s="30"/>
      <c r="M4" s="31" t="s">
        <v>13</v>
      </c>
      <c r="AT4" s="23" t="s">
        <v>6</v>
      </c>
    </row>
    <row r="5" ht="6.96" customHeight="1">
      <c r="B5" s="27"/>
      <c r="C5" s="28"/>
      <c r="D5" s="28"/>
      <c r="E5" s="28"/>
      <c r="F5" s="28"/>
      <c r="G5" s="28"/>
      <c r="H5" s="28"/>
      <c r="I5" s="137"/>
      <c r="J5" s="28"/>
      <c r="K5" s="30"/>
    </row>
    <row r="6">
      <c r="B6" s="27"/>
      <c r="C6" s="28"/>
      <c r="D6" s="39" t="s">
        <v>19</v>
      </c>
      <c r="E6" s="28"/>
      <c r="F6" s="28"/>
      <c r="G6" s="28"/>
      <c r="H6" s="28"/>
      <c r="I6" s="137"/>
      <c r="J6" s="28"/>
      <c r="K6" s="30"/>
    </row>
    <row r="7" ht="16.5" customHeight="1">
      <c r="B7" s="27"/>
      <c r="C7" s="28"/>
      <c r="D7" s="28"/>
      <c r="E7" s="138" t="str">
        <f>'Rekapitulace stavby'!K6</f>
        <v>BD Dačice</v>
      </c>
      <c r="F7" s="39"/>
      <c r="G7" s="39"/>
      <c r="H7" s="39"/>
      <c r="I7" s="137"/>
      <c r="J7" s="28"/>
      <c r="K7" s="30"/>
    </row>
    <row r="8" s="1" customFormat="1">
      <c r="B8" s="45"/>
      <c r="C8" s="46"/>
      <c r="D8" s="39" t="s">
        <v>93</v>
      </c>
      <c r="E8" s="46"/>
      <c r="F8" s="46"/>
      <c r="G8" s="46"/>
      <c r="H8" s="46"/>
      <c r="I8" s="139"/>
      <c r="J8" s="46"/>
      <c r="K8" s="50"/>
    </row>
    <row r="9" s="1" customFormat="1" ht="36.96" customHeight="1">
      <c r="B9" s="45"/>
      <c r="C9" s="46"/>
      <c r="D9" s="46"/>
      <c r="E9" s="140" t="s">
        <v>94</v>
      </c>
      <c r="F9" s="46"/>
      <c r="G9" s="46"/>
      <c r="H9" s="46"/>
      <c r="I9" s="139"/>
      <c r="J9" s="46"/>
      <c r="K9" s="50"/>
    </row>
    <row r="10" s="1" customFormat="1">
      <c r="B10" s="45"/>
      <c r="C10" s="46"/>
      <c r="D10" s="46"/>
      <c r="E10" s="46"/>
      <c r="F10" s="46"/>
      <c r="G10" s="46"/>
      <c r="H10" s="46"/>
      <c r="I10" s="139"/>
      <c r="J10" s="46"/>
      <c r="K10" s="50"/>
    </row>
    <row r="11" s="1" customFormat="1" ht="14.4" customHeight="1">
      <c r="B11" s="45"/>
      <c r="C11" s="46"/>
      <c r="D11" s="39" t="s">
        <v>22</v>
      </c>
      <c r="E11" s="46"/>
      <c r="F11" s="34" t="s">
        <v>23</v>
      </c>
      <c r="G11" s="46"/>
      <c r="H11" s="46"/>
      <c r="I11" s="141" t="s">
        <v>24</v>
      </c>
      <c r="J11" s="34" t="s">
        <v>23</v>
      </c>
      <c r="K11" s="50"/>
    </row>
    <row r="12" s="1" customFormat="1" ht="14.4" customHeight="1">
      <c r="B12" s="45"/>
      <c r="C12" s="46"/>
      <c r="D12" s="39" t="s">
        <v>25</v>
      </c>
      <c r="E12" s="46"/>
      <c r="F12" s="34" t="s">
        <v>26</v>
      </c>
      <c r="G12" s="46"/>
      <c r="H12" s="46"/>
      <c r="I12" s="141" t="s">
        <v>27</v>
      </c>
      <c r="J12" s="142" t="str">
        <f>'Rekapitulace stavby'!AN8</f>
        <v>16. 11. 2017</v>
      </c>
      <c r="K12" s="50"/>
    </row>
    <row r="13" s="1" customFormat="1" ht="10.8" customHeight="1">
      <c r="B13" s="45"/>
      <c r="C13" s="46"/>
      <c r="D13" s="46"/>
      <c r="E13" s="46"/>
      <c r="F13" s="46"/>
      <c r="G13" s="46"/>
      <c r="H13" s="46"/>
      <c r="I13" s="139"/>
      <c r="J13" s="46"/>
      <c r="K13" s="50"/>
    </row>
    <row r="14" s="1" customFormat="1" ht="14.4" customHeight="1">
      <c r="B14" s="45"/>
      <c r="C14" s="46"/>
      <c r="D14" s="39" t="s">
        <v>31</v>
      </c>
      <c r="E14" s="46"/>
      <c r="F14" s="46"/>
      <c r="G14" s="46"/>
      <c r="H14" s="46"/>
      <c r="I14" s="141" t="s">
        <v>32</v>
      </c>
      <c r="J14" s="34" t="s">
        <v>23</v>
      </c>
      <c r="K14" s="50"/>
    </row>
    <row r="15" s="1" customFormat="1" ht="18" customHeight="1">
      <c r="B15" s="45"/>
      <c r="C15" s="46"/>
      <c r="D15" s="46"/>
      <c r="E15" s="34" t="s">
        <v>33</v>
      </c>
      <c r="F15" s="46"/>
      <c r="G15" s="46"/>
      <c r="H15" s="46"/>
      <c r="I15" s="141" t="s">
        <v>34</v>
      </c>
      <c r="J15" s="34" t="s">
        <v>23</v>
      </c>
      <c r="K15" s="50"/>
    </row>
    <row r="16" s="1" customFormat="1" ht="6.96" customHeight="1">
      <c r="B16" s="45"/>
      <c r="C16" s="46"/>
      <c r="D16" s="46"/>
      <c r="E16" s="46"/>
      <c r="F16" s="46"/>
      <c r="G16" s="46"/>
      <c r="H16" s="46"/>
      <c r="I16" s="139"/>
      <c r="J16" s="46"/>
      <c r="K16" s="50"/>
    </row>
    <row r="17" s="1" customFormat="1" ht="14.4" customHeight="1">
      <c r="B17" s="45"/>
      <c r="C17" s="46"/>
      <c r="D17" s="39" t="s">
        <v>35</v>
      </c>
      <c r="E17" s="46"/>
      <c r="F17" s="46"/>
      <c r="G17" s="46"/>
      <c r="H17" s="46"/>
      <c r="I17" s="141" t="s">
        <v>32</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1" t="s">
        <v>34</v>
      </c>
      <c r="J18" s="34" t="str">
        <f>IF('Rekapitulace stavby'!AN14="Vyplň údaj","",IF('Rekapitulace stavby'!AN14="","",'Rekapitulace stavby'!AN14))</f>
        <v/>
      </c>
      <c r="K18" s="50"/>
    </row>
    <row r="19" s="1" customFormat="1" ht="6.96" customHeight="1">
      <c r="B19" s="45"/>
      <c r="C19" s="46"/>
      <c r="D19" s="46"/>
      <c r="E19" s="46"/>
      <c r="F19" s="46"/>
      <c r="G19" s="46"/>
      <c r="H19" s="46"/>
      <c r="I19" s="139"/>
      <c r="J19" s="46"/>
      <c r="K19" s="50"/>
    </row>
    <row r="20" s="1" customFormat="1" ht="14.4" customHeight="1">
      <c r="B20" s="45"/>
      <c r="C20" s="46"/>
      <c r="D20" s="39" t="s">
        <v>37</v>
      </c>
      <c r="E20" s="46"/>
      <c r="F20" s="46"/>
      <c r="G20" s="46"/>
      <c r="H20" s="46"/>
      <c r="I20" s="141" t="s">
        <v>32</v>
      </c>
      <c r="J20" s="34" t="s">
        <v>38</v>
      </c>
      <c r="K20" s="50"/>
    </row>
    <row r="21" s="1" customFormat="1" ht="18" customHeight="1">
      <c r="B21" s="45"/>
      <c r="C21" s="46"/>
      <c r="D21" s="46"/>
      <c r="E21" s="34" t="s">
        <v>39</v>
      </c>
      <c r="F21" s="46"/>
      <c r="G21" s="46"/>
      <c r="H21" s="46"/>
      <c r="I21" s="141" t="s">
        <v>34</v>
      </c>
      <c r="J21" s="34" t="s">
        <v>40</v>
      </c>
      <c r="K21" s="50"/>
    </row>
    <row r="22" s="1" customFormat="1" ht="6.96" customHeight="1">
      <c r="B22" s="45"/>
      <c r="C22" s="46"/>
      <c r="D22" s="46"/>
      <c r="E22" s="46"/>
      <c r="F22" s="46"/>
      <c r="G22" s="46"/>
      <c r="H22" s="46"/>
      <c r="I22" s="139"/>
      <c r="J22" s="46"/>
      <c r="K22" s="50"/>
    </row>
    <row r="23" s="1" customFormat="1" ht="14.4" customHeight="1">
      <c r="B23" s="45"/>
      <c r="C23" s="46"/>
      <c r="D23" s="39" t="s">
        <v>42</v>
      </c>
      <c r="E23" s="46"/>
      <c r="F23" s="46"/>
      <c r="G23" s="46"/>
      <c r="H23" s="46"/>
      <c r="I23" s="139"/>
      <c r="J23" s="46"/>
      <c r="K23" s="50"/>
    </row>
    <row r="24" s="6" customFormat="1" ht="16.5" customHeight="1">
      <c r="B24" s="143"/>
      <c r="C24" s="144"/>
      <c r="D24" s="144"/>
      <c r="E24" s="43" t="s">
        <v>23</v>
      </c>
      <c r="F24" s="43"/>
      <c r="G24" s="43"/>
      <c r="H24" s="43"/>
      <c r="I24" s="145"/>
      <c r="J24" s="144"/>
      <c r="K24" s="146"/>
    </row>
    <row r="25" s="1" customFormat="1" ht="6.96" customHeight="1">
      <c r="B25" s="45"/>
      <c r="C25" s="46"/>
      <c r="D25" s="46"/>
      <c r="E25" s="46"/>
      <c r="F25" s="46"/>
      <c r="G25" s="46"/>
      <c r="H25" s="46"/>
      <c r="I25" s="139"/>
      <c r="J25" s="46"/>
      <c r="K25" s="50"/>
    </row>
    <row r="26" s="1" customFormat="1" ht="6.96" customHeight="1">
      <c r="B26" s="45"/>
      <c r="C26" s="46"/>
      <c r="D26" s="105"/>
      <c r="E26" s="105"/>
      <c r="F26" s="105"/>
      <c r="G26" s="105"/>
      <c r="H26" s="105"/>
      <c r="I26" s="147"/>
      <c r="J26" s="105"/>
      <c r="K26" s="148"/>
    </row>
    <row r="27" s="1" customFormat="1" ht="25.44" customHeight="1">
      <c r="B27" s="45"/>
      <c r="C27" s="46"/>
      <c r="D27" s="149" t="s">
        <v>44</v>
      </c>
      <c r="E27" s="46"/>
      <c r="F27" s="46"/>
      <c r="G27" s="46"/>
      <c r="H27" s="46"/>
      <c r="I27" s="139"/>
      <c r="J27" s="150">
        <f>ROUND(J98,0)</f>
        <v>0</v>
      </c>
      <c r="K27" s="50"/>
    </row>
    <row r="28" s="1" customFormat="1" ht="6.96" customHeight="1">
      <c r="B28" s="45"/>
      <c r="C28" s="46"/>
      <c r="D28" s="105"/>
      <c r="E28" s="105"/>
      <c r="F28" s="105"/>
      <c r="G28" s="105"/>
      <c r="H28" s="105"/>
      <c r="I28" s="147"/>
      <c r="J28" s="105"/>
      <c r="K28" s="148"/>
    </row>
    <row r="29" s="1" customFormat="1" ht="14.4" customHeight="1">
      <c r="B29" s="45"/>
      <c r="C29" s="46"/>
      <c r="D29" s="46"/>
      <c r="E29" s="46"/>
      <c r="F29" s="51" t="s">
        <v>46</v>
      </c>
      <c r="G29" s="46"/>
      <c r="H29" s="46"/>
      <c r="I29" s="151" t="s">
        <v>45</v>
      </c>
      <c r="J29" s="51" t="s">
        <v>47</v>
      </c>
      <c r="K29" s="50"/>
    </row>
    <row r="30" s="1" customFormat="1" ht="14.4" customHeight="1">
      <c r="B30" s="45"/>
      <c r="C30" s="46"/>
      <c r="D30" s="54" t="s">
        <v>48</v>
      </c>
      <c r="E30" s="54" t="s">
        <v>49</v>
      </c>
      <c r="F30" s="152">
        <f>ROUND(SUM(BE98:BE426), 0)</f>
        <v>0</v>
      </c>
      <c r="G30" s="46"/>
      <c r="H30" s="46"/>
      <c r="I30" s="153">
        <v>0.20999999999999999</v>
      </c>
      <c r="J30" s="152">
        <f>ROUND(ROUND((SUM(BE98:BE426)), 0)*I30, 0)</f>
        <v>0</v>
      </c>
      <c r="K30" s="50"/>
    </row>
    <row r="31" s="1" customFormat="1" ht="14.4" customHeight="1">
      <c r="B31" s="45"/>
      <c r="C31" s="46"/>
      <c r="D31" s="46"/>
      <c r="E31" s="54" t="s">
        <v>50</v>
      </c>
      <c r="F31" s="152">
        <f>ROUND(SUM(BF98:BF426), 0)</f>
        <v>0</v>
      </c>
      <c r="G31" s="46"/>
      <c r="H31" s="46"/>
      <c r="I31" s="153">
        <v>0.14999999999999999</v>
      </c>
      <c r="J31" s="152">
        <f>ROUND(ROUND((SUM(BF98:BF426)), 0)*I31, 0)</f>
        <v>0</v>
      </c>
      <c r="K31" s="50"/>
    </row>
    <row r="32" hidden="1" s="1" customFormat="1" ht="14.4" customHeight="1">
      <c r="B32" s="45"/>
      <c r="C32" s="46"/>
      <c r="D32" s="46"/>
      <c r="E32" s="54" t="s">
        <v>51</v>
      </c>
      <c r="F32" s="152">
        <f>ROUND(SUM(BG98:BG426), 0)</f>
        <v>0</v>
      </c>
      <c r="G32" s="46"/>
      <c r="H32" s="46"/>
      <c r="I32" s="153">
        <v>0.20999999999999999</v>
      </c>
      <c r="J32" s="152">
        <v>0</v>
      </c>
      <c r="K32" s="50"/>
    </row>
    <row r="33" hidden="1" s="1" customFormat="1" ht="14.4" customHeight="1">
      <c r="B33" s="45"/>
      <c r="C33" s="46"/>
      <c r="D33" s="46"/>
      <c r="E33" s="54" t="s">
        <v>52</v>
      </c>
      <c r="F33" s="152">
        <f>ROUND(SUM(BH98:BH426), 0)</f>
        <v>0</v>
      </c>
      <c r="G33" s="46"/>
      <c r="H33" s="46"/>
      <c r="I33" s="153">
        <v>0.14999999999999999</v>
      </c>
      <c r="J33" s="152">
        <v>0</v>
      </c>
      <c r="K33" s="50"/>
    </row>
    <row r="34" hidden="1" s="1" customFormat="1" ht="14.4" customHeight="1">
      <c r="B34" s="45"/>
      <c r="C34" s="46"/>
      <c r="D34" s="46"/>
      <c r="E34" s="54" t="s">
        <v>53</v>
      </c>
      <c r="F34" s="152">
        <f>ROUND(SUM(BI98:BI426), 0)</f>
        <v>0</v>
      </c>
      <c r="G34" s="46"/>
      <c r="H34" s="46"/>
      <c r="I34" s="153">
        <v>0</v>
      </c>
      <c r="J34" s="152">
        <v>0</v>
      </c>
      <c r="K34" s="50"/>
    </row>
    <row r="35" s="1" customFormat="1" ht="6.96" customHeight="1">
      <c r="B35" s="45"/>
      <c r="C35" s="46"/>
      <c r="D35" s="46"/>
      <c r="E35" s="46"/>
      <c r="F35" s="46"/>
      <c r="G35" s="46"/>
      <c r="H35" s="46"/>
      <c r="I35" s="139"/>
      <c r="J35" s="46"/>
      <c r="K35" s="50"/>
    </row>
    <row r="36" s="1" customFormat="1" ht="25.44" customHeight="1">
      <c r="B36" s="45"/>
      <c r="C36" s="154"/>
      <c r="D36" s="155" t="s">
        <v>54</v>
      </c>
      <c r="E36" s="97"/>
      <c r="F36" s="97"/>
      <c r="G36" s="156" t="s">
        <v>55</v>
      </c>
      <c r="H36" s="157" t="s">
        <v>56</v>
      </c>
      <c r="I36" s="158"/>
      <c r="J36" s="159">
        <f>SUM(J27:J34)</f>
        <v>0</v>
      </c>
      <c r="K36" s="160"/>
    </row>
    <row r="37" s="1" customFormat="1" ht="14.4" customHeight="1">
      <c r="B37" s="66"/>
      <c r="C37" s="67"/>
      <c r="D37" s="67"/>
      <c r="E37" s="67"/>
      <c r="F37" s="67"/>
      <c r="G37" s="67"/>
      <c r="H37" s="67"/>
      <c r="I37" s="161"/>
      <c r="J37" s="67"/>
      <c r="K37" s="68"/>
    </row>
    <row r="41" s="1" customFormat="1" ht="6.96" customHeight="1">
      <c r="B41" s="162"/>
      <c r="C41" s="163"/>
      <c r="D41" s="163"/>
      <c r="E41" s="163"/>
      <c r="F41" s="163"/>
      <c r="G41" s="163"/>
      <c r="H41" s="163"/>
      <c r="I41" s="164"/>
      <c r="J41" s="163"/>
      <c r="K41" s="165"/>
    </row>
    <row r="42" s="1" customFormat="1" ht="36.96" customHeight="1">
      <c r="B42" s="45"/>
      <c r="C42" s="29" t="s">
        <v>95</v>
      </c>
      <c r="D42" s="46"/>
      <c r="E42" s="46"/>
      <c r="F42" s="46"/>
      <c r="G42" s="46"/>
      <c r="H42" s="46"/>
      <c r="I42" s="139"/>
      <c r="J42" s="46"/>
      <c r="K42" s="50"/>
    </row>
    <row r="43" s="1" customFormat="1" ht="6.96" customHeight="1">
      <c r="B43" s="45"/>
      <c r="C43" s="46"/>
      <c r="D43" s="46"/>
      <c r="E43" s="46"/>
      <c r="F43" s="46"/>
      <c r="G43" s="46"/>
      <c r="H43" s="46"/>
      <c r="I43" s="139"/>
      <c r="J43" s="46"/>
      <c r="K43" s="50"/>
    </row>
    <row r="44" s="1" customFormat="1" ht="14.4" customHeight="1">
      <c r="B44" s="45"/>
      <c r="C44" s="39" t="s">
        <v>19</v>
      </c>
      <c r="D44" s="46"/>
      <c r="E44" s="46"/>
      <c r="F44" s="46"/>
      <c r="G44" s="46"/>
      <c r="H44" s="46"/>
      <c r="I44" s="139"/>
      <c r="J44" s="46"/>
      <c r="K44" s="50"/>
    </row>
    <row r="45" s="1" customFormat="1" ht="16.5" customHeight="1">
      <c r="B45" s="45"/>
      <c r="C45" s="46"/>
      <c r="D45" s="46"/>
      <c r="E45" s="138" t="str">
        <f>E7</f>
        <v>BD Dačice</v>
      </c>
      <c r="F45" s="39"/>
      <c r="G45" s="39"/>
      <c r="H45" s="39"/>
      <c r="I45" s="139"/>
      <c r="J45" s="46"/>
      <c r="K45" s="50"/>
    </row>
    <row r="46" s="1" customFormat="1" ht="14.4" customHeight="1">
      <c r="B46" s="45"/>
      <c r="C46" s="39" t="s">
        <v>93</v>
      </c>
      <c r="D46" s="46"/>
      <c r="E46" s="46"/>
      <c r="F46" s="46"/>
      <c r="G46" s="46"/>
      <c r="H46" s="46"/>
      <c r="I46" s="139"/>
      <c r="J46" s="46"/>
      <c r="K46" s="50"/>
    </row>
    <row r="47" s="1" customFormat="1" ht="17.25" customHeight="1">
      <c r="B47" s="45"/>
      <c r="C47" s="46"/>
      <c r="D47" s="46"/>
      <c r="E47" s="140" t="str">
        <f>E9</f>
        <v>05 - Bytový dům Boženy Němcové 211, Dačice - zateplení domu</v>
      </c>
      <c r="F47" s="46"/>
      <c r="G47" s="46"/>
      <c r="H47" s="46"/>
      <c r="I47" s="139"/>
      <c r="J47" s="46"/>
      <c r="K47" s="50"/>
    </row>
    <row r="48" s="1" customFormat="1" ht="6.96" customHeight="1">
      <c r="B48" s="45"/>
      <c r="C48" s="46"/>
      <c r="D48" s="46"/>
      <c r="E48" s="46"/>
      <c r="F48" s="46"/>
      <c r="G48" s="46"/>
      <c r="H48" s="46"/>
      <c r="I48" s="139"/>
      <c r="J48" s="46"/>
      <c r="K48" s="50"/>
    </row>
    <row r="49" s="1" customFormat="1" ht="18" customHeight="1">
      <c r="B49" s="45"/>
      <c r="C49" s="39" t="s">
        <v>25</v>
      </c>
      <c r="D49" s="46"/>
      <c r="E49" s="46"/>
      <c r="F49" s="34" t="str">
        <f>F12</f>
        <v>Dačice</v>
      </c>
      <c r="G49" s="46"/>
      <c r="H49" s="46"/>
      <c r="I49" s="141" t="s">
        <v>27</v>
      </c>
      <c r="J49" s="142" t="str">
        <f>IF(J12="","",J12)</f>
        <v>16. 11. 2017</v>
      </c>
      <c r="K49" s="50"/>
    </row>
    <row r="50" s="1" customFormat="1" ht="6.96" customHeight="1">
      <c r="B50" s="45"/>
      <c r="C50" s="46"/>
      <c r="D50" s="46"/>
      <c r="E50" s="46"/>
      <c r="F50" s="46"/>
      <c r="G50" s="46"/>
      <c r="H50" s="46"/>
      <c r="I50" s="139"/>
      <c r="J50" s="46"/>
      <c r="K50" s="50"/>
    </row>
    <row r="51" s="1" customFormat="1">
      <c r="B51" s="45"/>
      <c r="C51" s="39" t="s">
        <v>31</v>
      </c>
      <c r="D51" s="46"/>
      <c r="E51" s="46"/>
      <c r="F51" s="34" t="str">
        <f>E15</f>
        <v>Město Dačice, Krajířova 27, Dačice</v>
      </c>
      <c r="G51" s="46"/>
      <c r="H51" s="46"/>
      <c r="I51" s="141" t="s">
        <v>37</v>
      </c>
      <c r="J51" s="43" t="str">
        <f>E21</f>
        <v>Ing.Michal Rod</v>
      </c>
      <c r="K51" s="50"/>
    </row>
    <row r="52" s="1" customFormat="1" ht="14.4" customHeight="1">
      <c r="B52" s="45"/>
      <c r="C52" s="39" t="s">
        <v>35</v>
      </c>
      <c r="D52" s="46"/>
      <c r="E52" s="46"/>
      <c r="F52" s="34" t="str">
        <f>IF(E18="","",E18)</f>
        <v/>
      </c>
      <c r="G52" s="46"/>
      <c r="H52" s="46"/>
      <c r="I52" s="139"/>
      <c r="J52" s="166"/>
      <c r="K52" s="50"/>
    </row>
    <row r="53" s="1" customFormat="1" ht="10.32" customHeight="1">
      <c r="B53" s="45"/>
      <c r="C53" s="46"/>
      <c r="D53" s="46"/>
      <c r="E53" s="46"/>
      <c r="F53" s="46"/>
      <c r="G53" s="46"/>
      <c r="H53" s="46"/>
      <c r="I53" s="139"/>
      <c r="J53" s="46"/>
      <c r="K53" s="50"/>
    </row>
    <row r="54" s="1" customFormat="1" ht="29.28" customHeight="1">
      <c r="B54" s="45"/>
      <c r="C54" s="167" t="s">
        <v>96</v>
      </c>
      <c r="D54" s="154"/>
      <c r="E54" s="154"/>
      <c r="F54" s="154"/>
      <c r="G54" s="154"/>
      <c r="H54" s="154"/>
      <c r="I54" s="168"/>
      <c r="J54" s="169" t="s">
        <v>97</v>
      </c>
      <c r="K54" s="170"/>
    </row>
    <row r="55" s="1" customFormat="1" ht="10.32" customHeight="1">
      <c r="B55" s="45"/>
      <c r="C55" s="46"/>
      <c r="D55" s="46"/>
      <c r="E55" s="46"/>
      <c r="F55" s="46"/>
      <c r="G55" s="46"/>
      <c r="H55" s="46"/>
      <c r="I55" s="139"/>
      <c r="J55" s="46"/>
      <c r="K55" s="50"/>
    </row>
    <row r="56" s="1" customFormat="1" ht="29.28" customHeight="1">
      <c r="B56" s="45"/>
      <c r="C56" s="171" t="s">
        <v>98</v>
      </c>
      <c r="D56" s="46"/>
      <c r="E56" s="46"/>
      <c r="F56" s="46"/>
      <c r="G56" s="46"/>
      <c r="H56" s="46"/>
      <c r="I56" s="139"/>
      <c r="J56" s="150">
        <f>J98</f>
        <v>0</v>
      </c>
      <c r="K56" s="50"/>
      <c r="AU56" s="23" t="s">
        <v>99</v>
      </c>
    </row>
    <row r="57" s="7" customFormat="1" ht="24.96" customHeight="1">
      <c r="B57" s="172"/>
      <c r="C57" s="173"/>
      <c r="D57" s="174" t="s">
        <v>100</v>
      </c>
      <c r="E57" s="175"/>
      <c r="F57" s="175"/>
      <c r="G57" s="175"/>
      <c r="H57" s="175"/>
      <c r="I57" s="176"/>
      <c r="J57" s="177">
        <f>J99</f>
        <v>0</v>
      </c>
      <c r="K57" s="178"/>
    </row>
    <row r="58" s="8" customFormat="1" ht="19.92" customHeight="1">
      <c r="B58" s="179"/>
      <c r="C58" s="180"/>
      <c r="D58" s="181" t="s">
        <v>101</v>
      </c>
      <c r="E58" s="182"/>
      <c r="F58" s="182"/>
      <c r="G58" s="182"/>
      <c r="H58" s="182"/>
      <c r="I58" s="183"/>
      <c r="J58" s="184">
        <f>J100</f>
        <v>0</v>
      </c>
      <c r="K58" s="185"/>
    </row>
    <row r="59" s="8" customFormat="1" ht="19.92" customHeight="1">
      <c r="B59" s="179"/>
      <c r="C59" s="180"/>
      <c r="D59" s="181" t="s">
        <v>102</v>
      </c>
      <c r="E59" s="182"/>
      <c r="F59" s="182"/>
      <c r="G59" s="182"/>
      <c r="H59" s="182"/>
      <c r="I59" s="183"/>
      <c r="J59" s="184">
        <f>J135</f>
        <v>0</v>
      </c>
      <c r="K59" s="185"/>
    </row>
    <row r="60" s="8" customFormat="1" ht="19.92" customHeight="1">
      <c r="B60" s="179"/>
      <c r="C60" s="180"/>
      <c r="D60" s="181" t="s">
        <v>103</v>
      </c>
      <c r="E60" s="182"/>
      <c r="F60" s="182"/>
      <c r="G60" s="182"/>
      <c r="H60" s="182"/>
      <c r="I60" s="183"/>
      <c r="J60" s="184">
        <f>J231</f>
        <v>0</v>
      </c>
      <c r="K60" s="185"/>
    </row>
    <row r="61" s="8" customFormat="1" ht="19.92" customHeight="1">
      <c r="B61" s="179"/>
      <c r="C61" s="180"/>
      <c r="D61" s="181" t="s">
        <v>104</v>
      </c>
      <c r="E61" s="182"/>
      <c r="F61" s="182"/>
      <c r="G61" s="182"/>
      <c r="H61" s="182"/>
      <c r="I61" s="183"/>
      <c r="J61" s="184">
        <f>J233</f>
        <v>0</v>
      </c>
      <c r="K61" s="185"/>
    </row>
    <row r="62" s="8" customFormat="1" ht="19.92" customHeight="1">
      <c r="B62" s="179"/>
      <c r="C62" s="180"/>
      <c r="D62" s="181" t="s">
        <v>105</v>
      </c>
      <c r="E62" s="182"/>
      <c r="F62" s="182"/>
      <c r="G62" s="182"/>
      <c r="H62" s="182"/>
      <c r="I62" s="183"/>
      <c r="J62" s="184">
        <f>J246</f>
        <v>0</v>
      </c>
      <c r="K62" s="185"/>
    </row>
    <row r="63" s="8" customFormat="1" ht="19.92" customHeight="1">
      <c r="B63" s="179"/>
      <c r="C63" s="180"/>
      <c r="D63" s="181" t="s">
        <v>106</v>
      </c>
      <c r="E63" s="182"/>
      <c r="F63" s="182"/>
      <c r="G63" s="182"/>
      <c r="H63" s="182"/>
      <c r="I63" s="183"/>
      <c r="J63" s="184">
        <f>J267</f>
        <v>0</v>
      </c>
      <c r="K63" s="185"/>
    </row>
    <row r="64" s="8" customFormat="1" ht="19.92" customHeight="1">
      <c r="B64" s="179"/>
      <c r="C64" s="180"/>
      <c r="D64" s="181" t="s">
        <v>107</v>
      </c>
      <c r="E64" s="182"/>
      <c r="F64" s="182"/>
      <c r="G64" s="182"/>
      <c r="H64" s="182"/>
      <c r="I64" s="183"/>
      <c r="J64" s="184">
        <f>J273</f>
        <v>0</v>
      </c>
      <c r="K64" s="185"/>
    </row>
    <row r="65" s="8" customFormat="1" ht="19.92" customHeight="1">
      <c r="B65" s="179"/>
      <c r="C65" s="180"/>
      <c r="D65" s="181" t="s">
        <v>108</v>
      </c>
      <c r="E65" s="182"/>
      <c r="F65" s="182"/>
      <c r="G65" s="182"/>
      <c r="H65" s="182"/>
      <c r="I65" s="183"/>
      <c r="J65" s="184">
        <f>J285</f>
        <v>0</v>
      </c>
      <c r="K65" s="185"/>
    </row>
    <row r="66" s="7" customFormat="1" ht="24.96" customHeight="1">
      <c r="B66" s="172"/>
      <c r="C66" s="173"/>
      <c r="D66" s="174" t="s">
        <v>109</v>
      </c>
      <c r="E66" s="175"/>
      <c r="F66" s="175"/>
      <c r="G66" s="175"/>
      <c r="H66" s="175"/>
      <c r="I66" s="176"/>
      <c r="J66" s="177">
        <f>J288</f>
        <v>0</v>
      </c>
      <c r="K66" s="178"/>
    </row>
    <row r="67" s="8" customFormat="1" ht="19.92" customHeight="1">
      <c r="B67" s="179"/>
      <c r="C67" s="180"/>
      <c r="D67" s="181" t="s">
        <v>110</v>
      </c>
      <c r="E67" s="182"/>
      <c r="F67" s="182"/>
      <c r="G67" s="182"/>
      <c r="H67" s="182"/>
      <c r="I67" s="183"/>
      <c r="J67" s="184">
        <f>J289</f>
        <v>0</v>
      </c>
      <c r="K67" s="185"/>
    </row>
    <row r="68" s="8" customFormat="1" ht="19.92" customHeight="1">
      <c r="B68" s="179"/>
      <c r="C68" s="180"/>
      <c r="D68" s="181" t="s">
        <v>111</v>
      </c>
      <c r="E68" s="182"/>
      <c r="F68" s="182"/>
      <c r="G68" s="182"/>
      <c r="H68" s="182"/>
      <c r="I68" s="183"/>
      <c r="J68" s="184">
        <f>J301</f>
        <v>0</v>
      </c>
      <c r="K68" s="185"/>
    </row>
    <row r="69" s="8" customFormat="1" ht="19.92" customHeight="1">
      <c r="B69" s="179"/>
      <c r="C69" s="180"/>
      <c r="D69" s="181" t="s">
        <v>112</v>
      </c>
      <c r="E69" s="182"/>
      <c r="F69" s="182"/>
      <c r="G69" s="182"/>
      <c r="H69" s="182"/>
      <c r="I69" s="183"/>
      <c r="J69" s="184">
        <f>J344</f>
        <v>0</v>
      </c>
      <c r="K69" s="185"/>
    </row>
    <row r="70" s="8" customFormat="1" ht="19.92" customHeight="1">
      <c r="B70" s="179"/>
      <c r="C70" s="180"/>
      <c r="D70" s="181" t="s">
        <v>113</v>
      </c>
      <c r="E70" s="182"/>
      <c r="F70" s="182"/>
      <c r="G70" s="182"/>
      <c r="H70" s="182"/>
      <c r="I70" s="183"/>
      <c r="J70" s="184">
        <f>J347</f>
        <v>0</v>
      </c>
      <c r="K70" s="185"/>
    </row>
    <row r="71" s="8" customFormat="1" ht="19.92" customHeight="1">
      <c r="B71" s="179"/>
      <c r="C71" s="180"/>
      <c r="D71" s="181" t="s">
        <v>114</v>
      </c>
      <c r="E71" s="182"/>
      <c r="F71" s="182"/>
      <c r="G71" s="182"/>
      <c r="H71" s="182"/>
      <c r="I71" s="183"/>
      <c r="J71" s="184">
        <f>J366</f>
        <v>0</v>
      </c>
      <c r="K71" s="185"/>
    </row>
    <row r="72" s="8" customFormat="1" ht="19.92" customHeight="1">
      <c r="B72" s="179"/>
      <c r="C72" s="180"/>
      <c r="D72" s="181" t="s">
        <v>115</v>
      </c>
      <c r="E72" s="182"/>
      <c r="F72" s="182"/>
      <c r="G72" s="182"/>
      <c r="H72" s="182"/>
      <c r="I72" s="183"/>
      <c r="J72" s="184">
        <f>J397</f>
        <v>0</v>
      </c>
      <c r="K72" s="185"/>
    </row>
    <row r="73" s="8" customFormat="1" ht="19.92" customHeight="1">
      <c r="B73" s="179"/>
      <c r="C73" s="180"/>
      <c r="D73" s="181" t="s">
        <v>116</v>
      </c>
      <c r="E73" s="182"/>
      <c r="F73" s="182"/>
      <c r="G73" s="182"/>
      <c r="H73" s="182"/>
      <c r="I73" s="183"/>
      <c r="J73" s="184">
        <f>J405</f>
        <v>0</v>
      </c>
      <c r="K73" s="185"/>
    </row>
    <row r="74" s="8" customFormat="1" ht="19.92" customHeight="1">
      <c r="B74" s="179"/>
      <c r="C74" s="180"/>
      <c r="D74" s="181" t="s">
        <v>117</v>
      </c>
      <c r="E74" s="182"/>
      <c r="F74" s="182"/>
      <c r="G74" s="182"/>
      <c r="H74" s="182"/>
      <c r="I74" s="183"/>
      <c r="J74" s="184">
        <f>J413</f>
        <v>0</v>
      </c>
      <c r="K74" s="185"/>
    </row>
    <row r="75" s="7" customFormat="1" ht="24.96" customHeight="1">
      <c r="B75" s="172"/>
      <c r="C75" s="173"/>
      <c r="D75" s="174" t="s">
        <v>118</v>
      </c>
      <c r="E75" s="175"/>
      <c r="F75" s="175"/>
      <c r="G75" s="175"/>
      <c r="H75" s="175"/>
      <c r="I75" s="176"/>
      <c r="J75" s="177">
        <f>J417</f>
        <v>0</v>
      </c>
      <c r="K75" s="178"/>
    </row>
    <row r="76" s="8" customFormat="1" ht="19.92" customHeight="1">
      <c r="B76" s="179"/>
      <c r="C76" s="180"/>
      <c r="D76" s="181" t="s">
        <v>119</v>
      </c>
      <c r="E76" s="182"/>
      <c r="F76" s="182"/>
      <c r="G76" s="182"/>
      <c r="H76" s="182"/>
      <c r="I76" s="183"/>
      <c r="J76" s="184">
        <f>J418</f>
        <v>0</v>
      </c>
      <c r="K76" s="185"/>
    </row>
    <row r="77" s="8" customFormat="1" ht="19.92" customHeight="1">
      <c r="B77" s="179"/>
      <c r="C77" s="180"/>
      <c r="D77" s="181" t="s">
        <v>120</v>
      </c>
      <c r="E77" s="182"/>
      <c r="F77" s="182"/>
      <c r="G77" s="182"/>
      <c r="H77" s="182"/>
      <c r="I77" s="183"/>
      <c r="J77" s="184">
        <f>J421</f>
        <v>0</v>
      </c>
      <c r="K77" s="185"/>
    </row>
    <row r="78" s="8" customFormat="1" ht="19.92" customHeight="1">
      <c r="B78" s="179"/>
      <c r="C78" s="180"/>
      <c r="D78" s="181" t="s">
        <v>121</v>
      </c>
      <c r="E78" s="182"/>
      <c r="F78" s="182"/>
      <c r="G78" s="182"/>
      <c r="H78" s="182"/>
      <c r="I78" s="183"/>
      <c r="J78" s="184">
        <f>J423</f>
        <v>0</v>
      </c>
      <c r="K78" s="185"/>
    </row>
    <row r="79" s="1" customFormat="1" ht="21.84" customHeight="1">
      <c r="B79" s="45"/>
      <c r="C79" s="46"/>
      <c r="D79" s="46"/>
      <c r="E79" s="46"/>
      <c r="F79" s="46"/>
      <c r="G79" s="46"/>
      <c r="H79" s="46"/>
      <c r="I79" s="139"/>
      <c r="J79" s="46"/>
      <c r="K79" s="50"/>
    </row>
    <row r="80" s="1" customFormat="1" ht="6.96" customHeight="1">
      <c r="B80" s="66"/>
      <c r="C80" s="67"/>
      <c r="D80" s="67"/>
      <c r="E80" s="67"/>
      <c r="F80" s="67"/>
      <c r="G80" s="67"/>
      <c r="H80" s="67"/>
      <c r="I80" s="161"/>
      <c r="J80" s="67"/>
      <c r="K80" s="68"/>
    </row>
    <row r="84" s="1" customFormat="1" ht="6.96" customHeight="1">
      <c r="B84" s="69"/>
      <c r="C84" s="70"/>
      <c r="D84" s="70"/>
      <c r="E84" s="70"/>
      <c r="F84" s="70"/>
      <c r="G84" s="70"/>
      <c r="H84" s="70"/>
      <c r="I84" s="164"/>
      <c r="J84" s="70"/>
      <c r="K84" s="70"/>
      <c r="L84" s="71"/>
    </row>
    <row r="85" s="1" customFormat="1" ht="36.96" customHeight="1">
      <c r="B85" s="45"/>
      <c r="C85" s="72" t="s">
        <v>122</v>
      </c>
      <c r="D85" s="73"/>
      <c r="E85" s="73"/>
      <c r="F85" s="73"/>
      <c r="G85" s="73"/>
      <c r="H85" s="73"/>
      <c r="I85" s="186"/>
      <c r="J85" s="73"/>
      <c r="K85" s="73"/>
      <c r="L85" s="71"/>
    </row>
    <row r="86" s="1" customFormat="1" ht="6.96" customHeight="1">
      <c r="B86" s="45"/>
      <c r="C86" s="73"/>
      <c r="D86" s="73"/>
      <c r="E86" s="73"/>
      <c r="F86" s="73"/>
      <c r="G86" s="73"/>
      <c r="H86" s="73"/>
      <c r="I86" s="186"/>
      <c r="J86" s="73"/>
      <c r="K86" s="73"/>
      <c r="L86" s="71"/>
    </row>
    <row r="87" s="1" customFormat="1" ht="14.4" customHeight="1">
      <c r="B87" s="45"/>
      <c r="C87" s="75" t="s">
        <v>19</v>
      </c>
      <c r="D87" s="73"/>
      <c r="E87" s="73"/>
      <c r="F87" s="73"/>
      <c r="G87" s="73"/>
      <c r="H87" s="73"/>
      <c r="I87" s="186"/>
      <c r="J87" s="73"/>
      <c r="K87" s="73"/>
      <c r="L87" s="71"/>
    </row>
    <row r="88" s="1" customFormat="1" ht="16.5" customHeight="1">
      <c r="B88" s="45"/>
      <c r="C88" s="73"/>
      <c r="D88" s="73"/>
      <c r="E88" s="187" t="str">
        <f>E7</f>
        <v>BD Dačice</v>
      </c>
      <c r="F88" s="75"/>
      <c r="G88" s="75"/>
      <c r="H88" s="75"/>
      <c r="I88" s="186"/>
      <c r="J88" s="73"/>
      <c r="K88" s="73"/>
      <c r="L88" s="71"/>
    </row>
    <row r="89" s="1" customFormat="1" ht="14.4" customHeight="1">
      <c r="B89" s="45"/>
      <c r="C89" s="75" t="s">
        <v>93</v>
      </c>
      <c r="D89" s="73"/>
      <c r="E89" s="73"/>
      <c r="F89" s="73"/>
      <c r="G89" s="73"/>
      <c r="H89" s="73"/>
      <c r="I89" s="186"/>
      <c r="J89" s="73"/>
      <c r="K89" s="73"/>
      <c r="L89" s="71"/>
    </row>
    <row r="90" s="1" customFormat="1" ht="17.25" customHeight="1">
      <c r="B90" s="45"/>
      <c r="C90" s="73"/>
      <c r="D90" s="73"/>
      <c r="E90" s="81" t="str">
        <f>E9</f>
        <v>05 - Bytový dům Boženy Němcové 211, Dačice - zateplení domu</v>
      </c>
      <c r="F90" s="73"/>
      <c r="G90" s="73"/>
      <c r="H90" s="73"/>
      <c r="I90" s="186"/>
      <c r="J90" s="73"/>
      <c r="K90" s="73"/>
      <c r="L90" s="71"/>
    </row>
    <row r="91" s="1" customFormat="1" ht="6.96" customHeight="1">
      <c r="B91" s="45"/>
      <c r="C91" s="73"/>
      <c r="D91" s="73"/>
      <c r="E91" s="73"/>
      <c r="F91" s="73"/>
      <c r="G91" s="73"/>
      <c r="H91" s="73"/>
      <c r="I91" s="186"/>
      <c r="J91" s="73"/>
      <c r="K91" s="73"/>
      <c r="L91" s="71"/>
    </row>
    <row r="92" s="1" customFormat="1" ht="18" customHeight="1">
      <c r="B92" s="45"/>
      <c r="C92" s="75" t="s">
        <v>25</v>
      </c>
      <c r="D92" s="73"/>
      <c r="E92" s="73"/>
      <c r="F92" s="188" t="str">
        <f>F12</f>
        <v>Dačice</v>
      </c>
      <c r="G92" s="73"/>
      <c r="H92" s="73"/>
      <c r="I92" s="189" t="s">
        <v>27</v>
      </c>
      <c r="J92" s="84" t="str">
        <f>IF(J12="","",J12)</f>
        <v>16. 11. 2017</v>
      </c>
      <c r="K92" s="73"/>
      <c r="L92" s="71"/>
    </row>
    <row r="93" s="1" customFormat="1" ht="6.96" customHeight="1">
      <c r="B93" s="45"/>
      <c r="C93" s="73"/>
      <c r="D93" s="73"/>
      <c r="E93" s="73"/>
      <c r="F93" s="73"/>
      <c r="G93" s="73"/>
      <c r="H93" s="73"/>
      <c r="I93" s="186"/>
      <c r="J93" s="73"/>
      <c r="K93" s="73"/>
      <c r="L93" s="71"/>
    </row>
    <row r="94" s="1" customFormat="1">
      <c r="B94" s="45"/>
      <c r="C94" s="75" t="s">
        <v>31</v>
      </c>
      <c r="D94" s="73"/>
      <c r="E94" s="73"/>
      <c r="F94" s="188" t="str">
        <f>E15</f>
        <v>Město Dačice, Krajířova 27, Dačice</v>
      </c>
      <c r="G94" s="73"/>
      <c r="H94" s="73"/>
      <c r="I94" s="189" t="s">
        <v>37</v>
      </c>
      <c r="J94" s="188" t="str">
        <f>E21</f>
        <v>Ing.Michal Rod</v>
      </c>
      <c r="K94" s="73"/>
      <c r="L94" s="71"/>
    </row>
    <row r="95" s="1" customFormat="1" ht="14.4" customHeight="1">
      <c r="B95" s="45"/>
      <c r="C95" s="75" t="s">
        <v>35</v>
      </c>
      <c r="D95" s="73"/>
      <c r="E95" s="73"/>
      <c r="F95" s="188" t="str">
        <f>IF(E18="","",E18)</f>
        <v/>
      </c>
      <c r="G95" s="73"/>
      <c r="H95" s="73"/>
      <c r="I95" s="186"/>
      <c r="J95" s="73"/>
      <c r="K95" s="73"/>
      <c r="L95" s="71"/>
    </row>
    <row r="96" s="1" customFormat="1" ht="10.32" customHeight="1">
      <c r="B96" s="45"/>
      <c r="C96" s="73"/>
      <c r="D96" s="73"/>
      <c r="E96" s="73"/>
      <c r="F96" s="73"/>
      <c r="G96" s="73"/>
      <c r="H96" s="73"/>
      <c r="I96" s="186"/>
      <c r="J96" s="73"/>
      <c r="K96" s="73"/>
      <c r="L96" s="71"/>
    </row>
    <row r="97" s="9" customFormat="1" ht="29.28" customHeight="1">
      <c r="B97" s="190"/>
      <c r="C97" s="191" t="s">
        <v>123</v>
      </c>
      <c r="D97" s="192" t="s">
        <v>63</v>
      </c>
      <c r="E97" s="192" t="s">
        <v>59</v>
      </c>
      <c r="F97" s="192" t="s">
        <v>124</v>
      </c>
      <c r="G97" s="192" t="s">
        <v>125</v>
      </c>
      <c r="H97" s="192" t="s">
        <v>126</v>
      </c>
      <c r="I97" s="193" t="s">
        <v>127</v>
      </c>
      <c r="J97" s="192" t="s">
        <v>97</v>
      </c>
      <c r="K97" s="194" t="s">
        <v>128</v>
      </c>
      <c r="L97" s="195"/>
      <c r="M97" s="101" t="s">
        <v>129</v>
      </c>
      <c r="N97" s="102" t="s">
        <v>48</v>
      </c>
      <c r="O97" s="102" t="s">
        <v>130</v>
      </c>
      <c r="P97" s="102" t="s">
        <v>131</v>
      </c>
      <c r="Q97" s="102" t="s">
        <v>132</v>
      </c>
      <c r="R97" s="102" t="s">
        <v>133</v>
      </c>
      <c r="S97" s="102" t="s">
        <v>134</v>
      </c>
      <c r="T97" s="103" t="s">
        <v>135</v>
      </c>
    </row>
    <row r="98" s="1" customFormat="1" ht="29.28" customHeight="1">
      <c r="B98" s="45"/>
      <c r="C98" s="107" t="s">
        <v>98</v>
      </c>
      <c r="D98" s="73"/>
      <c r="E98" s="73"/>
      <c r="F98" s="73"/>
      <c r="G98" s="73"/>
      <c r="H98" s="73"/>
      <c r="I98" s="186"/>
      <c r="J98" s="196">
        <f>BK98</f>
        <v>0</v>
      </c>
      <c r="K98" s="73"/>
      <c r="L98" s="71"/>
      <c r="M98" s="104"/>
      <c r="N98" s="105"/>
      <c r="O98" s="105"/>
      <c r="P98" s="197">
        <f>P99+P288+P417</f>
        <v>0</v>
      </c>
      <c r="Q98" s="105"/>
      <c r="R98" s="197">
        <f>R99+R288+R417</f>
        <v>37.55356579</v>
      </c>
      <c r="S98" s="105"/>
      <c r="T98" s="198">
        <f>T99+T288+T417</f>
        <v>17.035551949999999</v>
      </c>
      <c r="AT98" s="23" t="s">
        <v>77</v>
      </c>
      <c r="AU98" s="23" t="s">
        <v>99</v>
      </c>
      <c r="BK98" s="199">
        <f>BK99+BK288+BK417</f>
        <v>0</v>
      </c>
    </row>
    <row r="99" s="10" customFormat="1" ht="37.44" customHeight="1">
      <c r="B99" s="200"/>
      <c r="C99" s="201"/>
      <c r="D99" s="202" t="s">
        <v>77</v>
      </c>
      <c r="E99" s="203" t="s">
        <v>136</v>
      </c>
      <c r="F99" s="203" t="s">
        <v>137</v>
      </c>
      <c r="G99" s="201"/>
      <c r="H99" s="201"/>
      <c r="I99" s="204"/>
      <c r="J99" s="205">
        <f>BK99</f>
        <v>0</v>
      </c>
      <c r="K99" s="201"/>
      <c r="L99" s="206"/>
      <c r="M99" s="207"/>
      <c r="N99" s="208"/>
      <c r="O99" s="208"/>
      <c r="P99" s="209">
        <f>P100+P135+P231+P233+P246+P267+P273+P285</f>
        <v>0</v>
      </c>
      <c r="Q99" s="208"/>
      <c r="R99" s="209">
        <f>R100+R135+R231+R233+R246+R267+R273+R285</f>
        <v>31.775905130000002</v>
      </c>
      <c r="S99" s="208"/>
      <c r="T99" s="210">
        <f>T100+T135+T231+T233+T246+T267+T273+T285</f>
        <v>14.317907</v>
      </c>
      <c r="AR99" s="211" t="s">
        <v>10</v>
      </c>
      <c r="AT99" s="212" t="s">
        <v>77</v>
      </c>
      <c r="AU99" s="212" t="s">
        <v>78</v>
      </c>
      <c r="AY99" s="211" t="s">
        <v>138</v>
      </c>
      <c r="BK99" s="213">
        <f>BK100+BK135+BK231+BK233+BK246+BK267+BK273+BK285</f>
        <v>0</v>
      </c>
    </row>
    <row r="100" s="10" customFormat="1" ht="19.92" customHeight="1">
      <c r="B100" s="200"/>
      <c r="C100" s="201"/>
      <c r="D100" s="202" t="s">
        <v>77</v>
      </c>
      <c r="E100" s="214" t="s">
        <v>10</v>
      </c>
      <c r="F100" s="214" t="s">
        <v>139</v>
      </c>
      <c r="G100" s="201"/>
      <c r="H100" s="201"/>
      <c r="I100" s="204"/>
      <c r="J100" s="215">
        <f>BK100</f>
        <v>0</v>
      </c>
      <c r="K100" s="201"/>
      <c r="L100" s="206"/>
      <c r="M100" s="207"/>
      <c r="N100" s="208"/>
      <c r="O100" s="208"/>
      <c r="P100" s="209">
        <f>SUM(P101:P134)</f>
        <v>0</v>
      </c>
      <c r="Q100" s="208"/>
      <c r="R100" s="209">
        <f>SUM(R101:R134)</f>
        <v>12.622078999999999</v>
      </c>
      <c r="S100" s="208"/>
      <c r="T100" s="210">
        <f>SUM(T101:T134)</f>
        <v>4.0852500000000003</v>
      </c>
      <c r="AR100" s="211" t="s">
        <v>10</v>
      </c>
      <c r="AT100" s="212" t="s">
        <v>77</v>
      </c>
      <c r="AU100" s="212" t="s">
        <v>10</v>
      </c>
      <c r="AY100" s="211" t="s">
        <v>138</v>
      </c>
      <c r="BK100" s="213">
        <f>SUM(BK101:BK134)</f>
        <v>0</v>
      </c>
    </row>
    <row r="101" s="1" customFormat="1" ht="38.25" customHeight="1">
      <c r="B101" s="45"/>
      <c r="C101" s="216" t="s">
        <v>10</v>
      </c>
      <c r="D101" s="216" t="s">
        <v>140</v>
      </c>
      <c r="E101" s="217" t="s">
        <v>141</v>
      </c>
      <c r="F101" s="218" t="s">
        <v>142</v>
      </c>
      <c r="G101" s="219" t="s">
        <v>143</v>
      </c>
      <c r="H101" s="220">
        <v>12.57</v>
      </c>
      <c r="I101" s="221"/>
      <c r="J101" s="222">
        <f>ROUND(I101*H101,0)</f>
        <v>0</v>
      </c>
      <c r="K101" s="218" t="s">
        <v>144</v>
      </c>
      <c r="L101" s="71"/>
      <c r="M101" s="223" t="s">
        <v>23</v>
      </c>
      <c r="N101" s="224" t="s">
        <v>50</v>
      </c>
      <c r="O101" s="46"/>
      <c r="P101" s="225">
        <f>O101*H101</f>
        <v>0</v>
      </c>
      <c r="Q101" s="225">
        <v>0</v>
      </c>
      <c r="R101" s="225">
        <f>Q101*H101</f>
        <v>0</v>
      </c>
      <c r="S101" s="225">
        <v>0.32500000000000001</v>
      </c>
      <c r="T101" s="226">
        <f>S101*H101</f>
        <v>4.0852500000000003</v>
      </c>
      <c r="AR101" s="23" t="s">
        <v>145</v>
      </c>
      <c r="AT101" s="23" t="s">
        <v>140</v>
      </c>
      <c r="AU101" s="23" t="s">
        <v>146</v>
      </c>
      <c r="AY101" s="23" t="s">
        <v>138</v>
      </c>
      <c r="BE101" s="227">
        <f>IF(N101="základní",J101,0)</f>
        <v>0</v>
      </c>
      <c r="BF101" s="227">
        <f>IF(N101="snížená",J101,0)</f>
        <v>0</v>
      </c>
      <c r="BG101" s="227">
        <f>IF(N101="zákl. přenesená",J101,0)</f>
        <v>0</v>
      </c>
      <c r="BH101" s="227">
        <f>IF(N101="sníž. přenesená",J101,0)</f>
        <v>0</v>
      </c>
      <c r="BI101" s="227">
        <f>IF(N101="nulová",J101,0)</f>
        <v>0</v>
      </c>
      <c r="BJ101" s="23" t="s">
        <v>146</v>
      </c>
      <c r="BK101" s="227">
        <f>ROUND(I101*H101,0)</f>
        <v>0</v>
      </c>
      <c r="BL101" s="23" t="s">
        <v>145</v>
      </c>
      <c r="BM101" s="23" t="s">
        <v>147</v>
      </c>
    </row>
    <row r="102" s="1" customFormat="1">
      <c r="B102" s="45"/>
      <c r="C102" s="73"/>
      <c r="D102" s="228" t="s">
        <v>148</v>
      </c>
      <c r="E102" s="73"/>
      <c r="F102" s="229" t="s">
        <v>149</v>
      </c>
      <c r="G102" s="73"/>
      <c r="H102" s="73"/>
      <c r="I102" s="186"/>
      <c r="J102" s="73"/>
      <c r="K102" s="73"/>
      <c r="L102" s="71"/>
      <c r="M102" s="230"/>
      <c r="N102" s="46"/>
      <c r="O102" s="46"/>
      <c r="P102" s="46"/>
      <c r="Q102" s="46"/>
      <c r="R102" s="46"/>
      <c r="S102" s="46"/>
      <c r="T102" s="94"/>
      <c r="AT102" s="23" t="s">
        <v>148</v>
      </c>
      <c r="AU102" s="23" t="s">
        <v>146</v>
      </c>
    </row>
    <row r="103" s="11" customFormat="1">
      <c r="B103" s="231"/>
      <c r="C103" s="232"/>
      <c r="D103" s="228" t="s">
        <v>150</v>
      </c>
      <c r="E103" s="233" t="s">
        <v>23</v>
      </c>
      <c r="F103" s="234" t="s">
        <v>151</v>
      </c>
      <c r="G103" s="232"/>
      <c r="H103" s="233" t="s">
        <v>23</v>
      </c>
      <c r="I103" s="235"/>
      <c r="J103" s="232"/>
      <c r="K103" s="232"/>
      <c r="L103" s="236"/>
      <c r="M103" s="237"/>
      <c r="N103" s="238"/>
      <c r="O103" s="238"/>
      <c r="P103" s="238"/>
      <c r="Q103" s="238"/>
      <c r="R103" s="238"/>
      <c r="S103" s="238"/>
      <c r="T103" s="239"/>
      <c r="AT103" s="240" t="s">
        <v>150</v>
      </c>
      <c r="AU103" s="240" t="s">
        <v>146</v>
      </c>
      <c r="AV103" s="11" t="s">
        <v>10</v>
      </c>
      <c r="AW103" s="11" t="s">
        <v>41</v>
      </c>
      <c r="AX103" s="11" t="s">
        <v>78</v>
      </c>
      <c r="AY103" s="240" t="s">
        <v>138</v>
      </c>
    </row>
    <row r="104" s="12" customFormat="1">
      <c r="B104" s="241"/>
      <c r="C104" s="242"/>
      <c r="D104" s="228" t="s">
        <v>150</v>
      </c>
      <c r="E104" s="243" t="s">
        <v>23</v>
      </c>
      <c r="F104" s="244" t="s">
        <v>152</v>
      </c>
      <c r="G104" s="242"/>
      <c r="H104" s="245">
        <v>12.57</v>
      </c>
      <c r="I104" s="246"/>
      <c r="J104" s="242"/>
      <c r="K104" s="242"/>
      <c r="L104" s="247"/>
      <c r="M104" s="248"/>
      <c r="N104" s="249"/>
      <c r="O104" s="249"/>
      <c r="P104" s="249"/>
      <c r="Q104" s="249"/>
      <c r="R104" s="249"/>
      <c r="S104" s="249"/>
      <c r="T104" s="250"/>
      <c r="AT104" s="251" t="s">
        <v>150</v>
      </c>
      <c r="AU104" s="251" t="s">
        <v>146</v>
      </c>
      <c r="AV104" s="12" t="s">
        <v>146</v>
      </c>
      <c r="AW104" s="12" t="s">
        <v>41</v>
      </c>
      <c r="AX104" s="12" t="s">
        <v>78</v>
      </c>
      <c r="AY104" s="251" t="s">
        <v>138</v>
      </c>
    </row>
    <row r="105" s="13" customFormat="1">
      <c r="B105" s="252"/>
      <c r="C105" s="253"/>
      <c r="D105" s="228" t="s">
        <v>150</v>
      </c>
      <c r="E105" s="254" t="s">
        <v>23</v>
      </c>
      <c r="F105" s="255" t="s">
        <v>153</v>
      </c>
      <c r="G105" s="253"/>
      <c r="H105" s="256">
        <v>12.57</v>
      </c>
      <c r="I105" s="257"/>
      <c r="J105" s="253"/>
      <c r="K105" s="253"/>
      <c r="L105" s="258"/>
      <c r="M105" s="259"/>
      <c r="N105" s="260"/>
      <c r="O105" s="260"/>
      <c r="P105" s="260"/>
      <c r="Q105" s="260"/>
      <c r="R105" s="260"/>
      <c r="S105" s="260"/>
      <c r="T105" s="261"/>
      <c r="AT105" s="262" t="s">
        <v>150</v>
      </c>
      <c r="AU105" s="262" t="s">
        <v>146</v>
      </c>
      <c r="AV105" s="13" t="s">
        <v>145</v>
      </c>
      <c r="AW105" s="13" t="s">
        <v>41</v>
      </c>
      <c r="AX105" s="13" t="s">
        <v>10</v>
      </c>
      <c r="AY105" s="262" t="s">
        <v>138</v>
      </c>
    </row>
    <row r="106" s="1" customFormat="1" ht="38.25" customHeight="1">
      <c r="B106" s="45"/>
      <c r="C106" s="216" t="s">
        <v>146</v>
      </c>
      <c r="D106" s="216" t="s">
        <v>140</v>
      </c>
      <c r="E106" s="217" t="s">
        <v>154</v>
      </c>
      <c r="F106" s="218" t="s">
        <v>155</v>
      </c>
      <c r="G106" s="219" t="s">
        <v>156</v>
      </c>
      <c r="H106" s="220">
        <v>6.3109999999999999</v>
      </c>
      <c r="I106" s="221"/>
      <c r="J106" s="222">
        <f>ROUND(I106*H106,0)</f>
        <v>0</v>
      </c>
      <c r="K106" s="218" t="s">
        <v>144</v>
      </c>
      <c r="L106" s="71"/>
      <c r="M106" s="223" t="s">
        <v>23</v>
      </c>
      <c r="N106" s="224" t="s">
        <v>50</v>
      </c>
      <c r="O106" s="46"/>
      <c r="P106" s="225">
        <f>O106*H106</f>
        <v>0</v>
      </c>
      <c r="Q106" s="225">
        <v>0</v>
      </c>
      <c r="R106" s="225">
        <f>Q106*H106</f>
        <v>0</v>
      </c>
      <c r="S106" s="225">
        <v>0</v>
      </c>
      <c r="T106" s="226">
        <f>S106*H106</f>
        <v>0</v>
      </c>
      <c r="AR106" s="23" t="s">
        <v>145</v>
      </c>
      <c r="AT106" s="23" t="s">
        <v>140</v>
      </c>
      <c r="AU106" s="23" t="s">
        <v>146</v>
      </c>
      <c r="AY106" s="23" t="s">
        <v>138</v>
      </c>
      <c r="BE106" s="227">
        <f>IF(N106="základní",J106,0)</f>
        <v>0</v>
      </c>
      <c r="BF106" s="227">
        <f>IF(N106="snížená",J106,0)</f>
        <v>0</v>
      </c>
      <c r="BG106" s="227">
        <f>IF(N106="zákl. přenesená",J106,0)</f>
        <v>0</v>
      </c>
      <c r="BH106" s="227">
        <f>IF(N106="sníž. přenesená",J106,0)</f>
        <v>0</v>
      </c>
      <c r="BI106" s="227">
        <f>IF(N106="nulová",J106,0)</f>
        <v>0</v>
      </c>
      <c r="BJ106" s="23" t="s">
        <v>146</v>
      </c>
      <c r="BK106" s="227">
        <f>ROUND(I106*H106,0)</f>
        <v>0</v>
      </c>
      <c r="BL106" s="23" t="s">
        <v>145</v>
      </c>
      <c r="BM106" s="23" t="s">
        <v>157</v>
      </c>
    </row>
    <row r="107" s="1" customFormat="1">
      <c r="B107" s="45"/>
      <c r="C107" s="73"/>
      <c r="D107" s="228" t="s">
        <v>148</v>
      </c>
      <c r="E107" s="73"/>
      <c r="F107" s="229" t="s">
        <v>158</v>
      </c>
      <c r="G107" s="73"/>
      <c r="H107" s="73"/>
      <c r="I107" s="186"/>
      <c r="J107" s="73"/>
      <c r="K107" s="73"/>
      <c r="L107" s="71"/>
      <c r="M107" s="230"/>
      <c r="N107" s="46"/>
      <c r="O107" s="46"/>
      <c r="P107" s="46"/>
      <c r="Q107" s="46"/>
      <c r="R107" s="46"/>
      <c r="S107" s="46"/>
      <c r="T107" s="94"/>
      <c r="AT107" s="23" t="s">
        <v>148</v>
      </c>
      <c r="AU107" s="23" t="s">
        <v>146</v>
      </c>
    </row>
    <row r="108" s="11" customFormat="1">
      <c r="B108" s="231"/>
      <c r="C108" s="232"/>
      <c r="D108" s="228" t="s">
        <v>150</v>
      </c>
      <c r="E108" s="233" t="s">
        <v>23</v>
      </c>
      <c r="F108" s="234" t="s">
        <v>159</v>
      </c>
      <c r="G108" s="232"/>
      <c r="H108" s="233" t="s">
        <v>23</v>
      </c>
      <c r="I108" s="235"/>
      <c r="J108" s="232"/>
      <c r="K108" s="232"/>
      <c r="L108" s="236"/>
      <c r="M108" s="237"/>
      <c r="N108" s="238"/>
      <c r="O108" s="238"/>
      <c r="P108" s="238"/>
      <c r="Q108" s="238"/>
      <c r="R108" s="238"/>
      <c r="S108" s="238"/>
      <c r="T108" s="239"/>
      <c r="AT108" s="240" t="s">
        <v>150</v>
      </c>
      <c r="AU108" s="240" t="s">
        <v>146</v>
      </c>
      <c r="AV108" s="11" t="s">
        <v>10</v>
      </c>
      <c r="AW108" s="11" t="s">
        <v>41</v>
      </c>
      <c r="AX108" s="11" t="s">
        <v>78</v>
      </c>
      <c r="AY108" s="240" t="s">
        <v>138</v>
      </c>
    </row>
    <row r="109" s="12" customFormat="1">
      <c r="B109" s="241"/>
      <c r="C109" s="242"/>
      <c r="D109" s="228" t="s">
        <v>150</v>
      </c>
      <c r="E109" s="243" t="s">
        <v>23</v>
      </c>
      <c r="F109" s="244" t="s">
        <v>160</v>
      </c>
      <c r="G109" s="242"/>
      <c r="H109" s="245">
        <v>6.3109999999999999</v>
      </c>
      <c r="I109" s="246"/>
      <c r="J109" s="242"/>
      <c r="K109" s="242"/>
      <c r="L109" s="247"/>
      <c r="M109" s="248"/>
      <c r="N109" s="249"/>
      <c r="O109" s="249"/>
      <c r="P109" s="249"/>
      <c r="Q109" s="249"/>
      <c r="R109" s="249"/>
      <c r="S109" s="249"/>
      <c r="T109" s="250"/>
      <c r="AT109" s="251" t="s">
        <v>150</v>
      </c>
      <c r="AU109" s="251" t="s">
        <v>146</v>
      </c>
      <c r="AV109" s="12" t="s">
        <v>146</v>
      </c>
      <c r="AW109" s="12" t="s">
        <v>41</v>
      </c>
      <c r="AX109" s="12" t="s">
        <v>78</v>
      </c>
      <c r="AY109" s="251" t="s">
        <v>138</v>
      </c>
    </row>
    <row r="110" s="13" customFormat="1">
      <c r="B110" s="252"/>
      <c r="C110" s="253"/>
      <c r="D110" s="228" t="s">
        <v>150</v>
      </c>
      <c r="E110" s="254" t="s">
        <v>23</v>
      </c>
      <c r="F110" s="255" t="s">
        <v>153</v>
      </c>
      <c r="G110" s="253"/>
      <c r="H110" s="256">
        <v>6.3109999999999999</v>
      </c>
      <c r="I110" s="257"/>
      <c r="J110" s="253"/>
      <c r="K110" s="253"/>
      <c r="L110" s="258"/>
      <c r="M110" s="259"/>
      <c r="N110" s="260"/>
      <c r="O110" s="260"/>
      <c r="P110" s="260"/>
      <c r="Q110" s="260"/>
      <c r="R110" s="260"/>
      <c r="S110" s="260"/>
      <c r="T110" s="261"/>
      <c r="AT110" s="262" t="s">
        <v>150</v>
      </c>
      <c r="AU110" s="262" t="s">
        <v>146</v>
      </c>
      <c r="AV110" s="13" t="s">
        <v>145</v>
      </c>
      <c r="AW110" s="13" t="s">
        <v>41</v>
      </c>
      <c r="AX110" s="13" t="s">
        <v>10</v>
      </c>
      <c r="AY110" s="262" t="s">
        <v>138</v>
      </c>
    </row>
    <row r="111" s="1" customFormat="1" ht="38.25" customHeight="1">
      <c r="B111" s="45"/>
      <c r="C111" s="216" t="s">
        <v>161</v>
      </c>
      <c r="D111" s="216" t="s">
        <v>140</v>
      </c>
      <c r="E111" s="217" t="s">
        <v>162</v>
      </c>
      <c r="F111" s="218" t="s">
        <v>163</v>
      </c>
      <c r="G111" s="219" t="s">
        <v>156</v>
      </c>
      <c r="H111" s="220">
        <v>6.3109999999999999</v>
      </c>
      <c r="I111" s="221"/>
      <c r="J111" s="222">
        <f>ROUND(I111*H111,0)</f>
        <v>0</v>
      </c>
      <c r="K111" s="218" t="s">
        <v>144</v>
      </c>
      <c r="L111" s="71"/>
      <c r="M111" s="223" t="s">
        <v>23</v>
      </c>
      <c r="N111" s="224" t="s">
        <v>50</v>
      </c>
      <c r="O111" s="46"/>
      <c r="P111" s="225">
        <f>O111*H111</f>
        <v>0</v>
      </c>
      <c r="Q111" s="225">
        <v>0</v>
      </c>
      <c r="R111" s="225">
        <f>Q111*H111</f>
        <v>0</v>
      </c>
      <c r="S111" s="225">
        <v>0</v>
      </c>
      <c r="T111" s="226">
        <f>S111*H111</f>
        <v>0</v>
      </c>
      <c r="AR111" s="23" t="s">
        <v>145</v>
      </c>
      <c r="AT111" s="23" t="s">
        <v>140</v>
      </c>
      <c r="AU111" s="23" t="s">
        <v>146</v>
      </c>
      <c r="AY111" s="23" t="s">
        <v>138</v>
      </c>
      <c r="BE111" s="227">
        <f>IF(N111="základní",J111,0)</f>
        <v>0</v>
      </c>
      <c r="BF111" s="227">
        <f>IF(N111="snížená",J111,0)</f>
        <v>0</v>
      </c>
      <c r="BG111" s="227">
        <f>IF(N111="zákl. přenesená",J111,0)</f>
        <v>0</v>
      </c>
      <c r="BH111" s="227">
        <f>IF(N111="sníž. přenesená",J111,0)</f>
        <v>0</v>
      </c>
      <c r="BI111" s="227">
        <f>IF(N111="nulová",J111,0)</f>
        <v>0</v>
      </c>
      <c r="BJ111" s="23" t="s">
        <v>146</v>
      </c>
      <c r="BK111" s="227">
        <f>ROUND(I111*H111,0)</f>
        <v>0</v>
      </c>
      <c r="BL111" s="23" t="s">
        <v>145</v>
      </c>
      <c r="BM111" s="23" t="s">
        <v>164</v>
      </c>
    </row>
    <row r="112" s="1" customFormat="1">
      <c r="B112" s="45"/>
      <c r="C112" s="73"/>
      <c r="D112" s="228" t="s">
        <v>148</v>
      </c>
      <c r="E112" s="73"/>
      <c r="F112" s="229" t="s">
        <v>158</v>
      </c>
      <c r="G112" s="73"/>
      <c r="H112" s="73"/>
      <c r="I112" s="186"/>
      <c r="J112" s="73"/>
      <c r="K112" s="73"/>
      <c r="L112" s="71"/>
      <c r="M112" s="230"/>
      <c r="N112" s="46"/>
      <c r="O112" s="46"/>
      <c r="P112" s="46"/>
      <c r="Q112" s="46"/>
      <c r="R112" s="46"/>
      <c r="S112" s="46"/>
      <c r="T112" s="94"/>
      <c r="AT112" s="23" t="s">
        <v>148</v>
      </c>
      <c r="AU112" s="23" t="s">
        <v>146</v>
      </c>
    </row>
    <row r="113" s="1" customFormat="1" ht="38.25" customHeight="1">
      <c r="B113" s="45"/>
      <c r="C113" s="216" t="s">
        <v>145</v>
      </c>
      <c r="D113" s="216" t="s">
        <v>140</v>
      </c>
      <c r="E113" s="217" t="s">
        <v>165</v>
      </c>
      <c r="F113" s="218" t="s">
        <v>166</v>
      </c>
      <c r="G113" s="219" t="s">
        <v>156</v>
      </c>
      <c r="H113" s="220">
        <v>6.3109999999999999</v>
      </c>
      <c r="I113" s="221"/>
      <c r="J113" s="222">
        <f>ROUND(I113*H113,0)</f>
        <v>0</v>
      </c>
      <c r="K113" s="218" t="s">
        <v>144</v>
      </c>
      <c r="L113" s="71"/>
      <c r="M113" s="223" t="s">
        <v>23</v>
      </c>
      <c r="N113" s="224" t="s">
        <v>50</v>
      </c>
      <c r="O113" s="46"/>
      <c r="P113" s="225">
        <f>O113*H113</f>
        <v>0</v>
      </c>
      <c r="Q113" s="225">
        <v>0</v>
      </c>
      <c r="R113" s="225">
        <f>Q113*H113</f>
        <v>0</v>
      </c>
      <c r="S113" s="225">
        <v>0</v>
      </c>
      <c r="T113" s="226">
        <f>S113*H113</f>
        <v>0</v>
      </c>
      <c r="AR113" s="23" t="s">
        <v>145</v>
      </c>
      <c r="AT113" s="23" t="s">
        <v>140</v>
      </c>
      <c r="AU113" s="23" t="s">
        <v>146</v>
      </c>
      <c r="AY113" s="23" t="s">
        <v>138</v>
      </c>
      <c r="BE113" s="227">
        <f>IF(N113="základní",J113,0)</f>
        <v>0</v>
      </c>
      <c r="BF113" s="227">
        <f>IF(N113="snížená",J113,0)</f>
        <v>0</v>
      </c>
      <c r="BG113" s="227">
        <f>IF(N113="zákl. přenesená",J113,0)</f>
        <v>0</v>
      </c>
      <c r="BH113" s="227">
        <f>IF(N113="sníž. přenesená",J113,0)</f>
        <v>0</v>
      </c>
      <c r="BI113" s="227">
        <f>IF(N113="nulová",J113,0)</f>
        <v>0</v>
      </c>
      <c r="BJ113" s="23" t="s">
        <v>146</v>
      </c>
      <c r="BK113" s="227">
        <f>ROUND(I113*H113,0)</f>
        <v>0</v>
      </c>
      <c r="BL113" s="23" t="s">
        <v>145</v>
      </c>
      <c r="BM113" s="23" t="s">
        <v>167</v>
      </c>
    </row>
    <row r="114" s="1" customFormat="1">
      <c r="B114" s="45"/>
      <c r="C114" s="73"/>
      <c r="D114" s="228" t="s">
        <v>148</v>
      </c>
      <c r="E114" s="73"/>
      <c r="F114" s="229" t="s">
        <v>168</v>
      </c>
      <c r="G114" s="73"/>
      <c r="H114" s="73"/>
      <c r="I114" s="186"/>
      <c r="J114" s="73"/>
      <c r="K114" s="73"/>
      <c r="L114" s="71"/>
      <c r="M114" s="230"/>
      <c r="N114" s="46"/>
      <c r="O114" s="46"/>
      <c r="P114" s="46"/>
      <c r="Q114" s="46"/>
      <c r="R114" s="46"/>
      <c r="S114" s="46"/>
      <c r="T114" s="94"/>
      <c r="AT114" s="23" t="s">
        <v>148</v>
      </c>
      <c r="AU114" s="23" t="s">
        <v>146</v>
      </c>
    </row>
    <row r="115" s="1" customFormat="1" ht="25.5" customHeight="1">
      <c r="B115" s="45"/>
      <c r="C115" s="216" t="s">
        <v>169</v>
      </c>
      <c r="D115" s="216" t="s">
        <v>140</v>
      </c>
      <c r="E115" s="217" t="s">
        <v>170</v>
      </c>
      <c r="F115" s="218" t="s">
        <v>171</v>
      </c>
      <c r="G115" s="219" t="s">
        <v>156</v>
      </c>
      <c r="H115" s="220">
        <v>6.3109999999999999</v>
      </c>
      <c r="I115" s="221"/>
      <c r="J115" s="222">
        <f>ROUND(I115*H115,0)</f>
        <v>0</v>
      </c>
      <c r="K115" s="218" t="s">
        <v>144</v>
      </c>
      <c r="L115" s="71"/>
      <c r="M115" s="223" t="s">
        <v>23</v>
      </c>
      <c r="N115" s="224" t="s">
        <v>50</v>
      </c>
      <c r="O115" s="46"/>
      <c r="P115" s="225">
        <f>O115*H115</f>
        <v>0</v>
      </c>
      <c r="Q115" s="225">
        <v>0</v>
      </c>
      <c r="R115" s="225">
        <f>Q115*H115</f>
        <v>0</v>
      </c>
      <c r="S115" s="225">
        <v>0</v>
      </c>
      <c r="T115" s="226">
        <f>S115*H115</f>
        <v>0</v>
      </c>
      <c r="AR115" s="23" t="s">
        <v>145</v>
      </c>
      <c r="AT115" s="23" t="s">
        <v>140</v>
      </c>
      <c r="AU115" s="23" t="s">
        <v>146</v>
      </c>
      <c r="AY115" s="23" t="s">
        <v>138</v>
      </c>
      <c r="BE115" s="227">
        <f>IF(N115="základní",J115,0)</f>
        <v>0</v>
      </c>
      <c r="BF115" s="227">
        <f>IF(N115="snížená",J115,0)</f>
        <v>0</v>
      </c>
      <c r="BG115" s="227">
        <f>IF(N115="zákl. přenesená",J115,0)</f>
        <v>0</v>
      </c>
      <c r="BH115" s="227">
        <f>IF(N115="sníž. přenesená",J115,0)</f>
        <v>0</v>
      </c>
      <c r="BI115" s="227">
        <f>IF(N115="nulová",J115,0)</f>
        <v>0</v>
      </c>
      <c r="BJ115" s="23" t="s">
        <v>146</v>
      </c>
      <c r="BK115" s="227">
        <f>ROUND(I115*H115,0)</f>
        <v>0</v>
      </c>
      <c r="BL115" s="23" t="s">
        <v>145</v>
      </c>
      <c r="BM115" s="23" t="s">
        <v>172</v>
      </c>
    </row>
    <row r="116" s="1" customFormat="1">
      <c r="B116" s="45"/>
      <c r="C116" s="73"/>
      <c r="D116" s="228" t="s">
        <v>148</v>
      </c>
      <c r="E116" s="73"/>
      <c r="F116" s="229" t="s">
        <v>173</v>
      </c>
      <c r="G116" s="73"/>
      <c r="H116" s="73"/>
      <c r="I116" s="186"/>
      <c r="J116" s="73"/>
      <c r="K116" s="73"/>
      <c r="L116" s="71"/>
      <c r="M116" s="230"/>
      <c r="N116" s="46"/>
      <c r="O116" s="46"/>
      <c r="P116" s="46"/>
      <c r="Q116" s="46"/>
      <c r="R116" s="46"/>
      <c r="S116" s="46"/>
      <c r="T116" s="94"/>
      <c r="AT116" s="23" t="s">
        <v>148</v>
      </c>
      <c r="AU116" s="23" t="s">
        <v>146</v>
      </c>
    </row>
    <row r="117" s="1" customFormat="1" ht="16.5" customHeight="1">
      <c r="B117" s="45"/>
      <c r="C117" s="216" t="s">
        <v>174</v>
      </c>
      <c r="D117" s="216" t="s">
        <v>140</v>
      </c>
      <c r="E117" s="217" t="s">
        <v>175</v>
      </c>
      <c r="F117" s="218" t="s">
        <v>176</v>
      </c>
      <c r="G117" s="219" t="s">
        <v>156</v>
      </c>
      <c r="H117" s="220">
        <v>6.3109999999999999</v>
      </c>
      <c r="I117" s="221"/>
      <c r="J117" s="222">
        <f>ROUND(I117*H117,0)</f>
        <v>0</v>
      </c>
      <c r="K117" s="218" t="s">
        <v>144</v>
      </c>
      <c r="L117" s="71"/>
      <c r="M117" s="223" t="s">
        <v>23</v>
      </c>
      <c r="N117" s="224" t="s">
        <v>50</v>
      </c>
      <c r="O117" s="46"/>
      <c r="P117" s="225">
        <f>O117*H117</f>
        <v>0</v>
      </c>
      <c r="Q117" s="225">
        <v>0</v>
      </c>
      <c r="R117" s="225">
        <f>Q117*H117</f>
        <v>0</v>
      </c>
      <c r="S117" s="225">
        <v>0</v>
      </c>
      <c r="T117" s="226">
        <f>S117*H117</f>
        <v>0</v>
      </c>
      <c r="AR117" s="23" t="s">
        <v>145</v>
      </c>
      <c r="AT117" s="23" t="s">
        <v>140</v>
      </c>
      <c r="AU117" s="23" t="s">
        <v>146</v>
      </c>
      <c r="AY117" s="23" t="s">
        <v>138</v>
      </c>
      <c r="BE117" s="227">
        <f>IF(N117="základní",J117,0)</f>
        <v>0</v>
      </c>
      <c r="BF117" s="227">
        <f>IF(N117="snížená",J117,0)</f>
        <v>0</v>
      </c>
      <c r="BG117" s="227">
        <f>IF(N117="zákl. přenesená",J117,0)</f>
        <v>0</v>
      </c>
      <c r="BH117" s="227">
        <f>IF(N117="sníž. přenesená",J117,0)</f>
        <v>0</v>
      </c>
      <c r="BI117" s="227">
        <f>IF(N117="nulová",J117,0)</f>
        <v>0</v>
      </c>
      <c r="BJ117" s="23" t="s">
        <v>146</v>
      </c>
      <c r="BK117" s="227">
        <f>ROUND(I117*H117,0)</f>
        <v>0</v>
      </c>
      <c r="BL117" s="23" t="s">
        <v>145</v>
      </c>
      <c r="BM117" s="23" t="s">
        <v>177</v>
      </c>
    </row>
    <row r="118" s="1" customFormat="1">
      <c r="B118" s="45"/>
      <c r="C118" s="73"/>
      <c r="D118" s="228" t="s">
        <v>148</v>
      </c>
      <c r="E118" s="73"/>
      <c r="F118" s="229" t="s">
        <v>178</v>
      </c>
      <c r="G118" s="73"/>
      <c r="H118" s="73"/>
      <c r="I118" s="186"/>
      <c r="J118" s="73"/>
      <c r="K118" s="73"/>
      <c r="L118" s="71"/>
      <c r="M118" s="230"/>
      <c r="N118" s="46"/>
      <c r="O118" s="46"/>
      <c r="P118" s="46"/>
      <c r="Q118" s="46"/>
      <c r="R118" s="46"/>
      <c r="S118" s="46"/>
      <c r="T118" s="94"/>
      <c r="AT118" s="23" t="s">
        <v>148</v>
      </c>
      <c r="AU118" s="23" t="s">
        <v>146</v>
      </c>
    </row>
    <row r="119" s="1" customFormat="1" ht="16.5" customHeight="1">
      <c r="B119" s="45"/>
      <c r="C119" s="216" t="s">
        <v>179</v>
      </c>
      <c r="D119" s="216" t="s">
        <v>140</v>
      </c>
      <c r="E119" s="217" t="s">
        <v>180</v>
      </c>
      <c r="F119" s="218" t="s">
        <v>181</v>
      </c>
      <c r="G119" s="219" t="s">
        <v>182</v>
      </c>
      <c r="H119" s="220">
        <v>10.728999999999999</v>
      </c>
      <c r="I119" s="221"/>
      <c r="J119" s="222">
        <f>ROUND(I119*H119,0)</f>
        <v>0</v>
      </c>
      <c r="K119" s="218" t="s">
        <v>144</v>
      </c>
      <c r="L119" s="71"/>
      <c r="M119" s="223" t="s">
        <v>23</v>
      </c>
      <c r="N119" s="224" t="s">
        <v>50</v>
      </c>
      <c r="O119" s="46"/>
      <c r="P119" s="225">
        <f>O119*H119</f>
        <v>0</v>
      </c>
      <c r="Q119" s="225">
        <v>0</v>
      </c>
      <c r="R119" s="225">
        <f>Q119*H119</f>
        <v>0</v>
      </c>
      <c r="S119" s="225">
        <v>0</v>
      </c>
      <c r="T119" s="226">
        <f>S119*H119</f>
        <v>0</v>
      </c>
      <c r="AR119" s="23" t="s">
        <v>145</v>
      </c>
      <c r="AT119" s="23" t="s">
        <v>140</v>
      </c>
      <c r="AU119" s="23" t="s">
        <v>146</v>
      </c>
      <c r="AY119" s="23" t="s">
        <v>138</v>
      </c>
      <c r="BE119" s="227">
        <f>IF(N119="základní",J119,0)</f>
        <v>0</v>
      </c>
      <c r="BF119" s="227">
        <f>IF(N119="snížená",J119,0)</f>
        <v>0</v>
      </c>
      <c r="BG119" s="227">
        <f>IF(N119="zákl. přenesená",J119,0)</f>
        <v>0</v>
      </c>
      <c r="BH119" s="227">
        <f>IF(N119="sníž. přenesená",J119,0)</f>
        <v>0</v>
      </c>
      <c r="BI119" s="227">
        <f>IF(N119="nulová",J119,0)</f>
        <v>0</v>
      </c>
      <c r="BJ119" s="23" t="s">
        <v>146</v>
      </c>
      <c r="BK119" s="227">
        <f>ROUND(I119*H119,0)</f>
        <v>0</v>
      </c>
      <c r="BL119" s="23" t="s">
        <v>145</v>
      </c>
      <c r="BM119" s="23" t="s">
        <v>183</v>
      </c>
    </row>
    <row r="120" s="1" customFormat="1">
      <c r="B120" s="45"/>
      <c r="C120" s="73"/>
      <c r="D120" s="228" t="s">
        <v>148</v>
      </c>
      <c r="E120" s="73"/>
      <c r="F120" s="229" t="s">
        <v>178</v>
      </c>
      <c r="G120" s="73"/>
      <c r="H120" s="73"/>
      <c r="I120" s="186"/>
      <c r="J120" s="73"/>
      <c r="K120" s="73"/>
      <c r="L120" s="71"/>
      <c r="M120" s="230"/>
      <c r="N120" s="46"/>
      <c r="O120" s="46"/>
      <c r="P120" s="46"/>
      <c r="Q120" s="46"/>
      <c r="R120" s="46"/>
      <c r="S120" s="46"/>
      <c r="T120" s="94"/>
      <c r="AT120" s="23" t="s">
        <v>148</v>
      </c>
      <c r="AU120" s="23" t="s">
        <v>146</v>
      </c>
    </row>
    <row r="121" s="12" customFormat="1">
      <c r="B121" s="241"/>
      <c r="C121" s="242"/>
      <c r="D121" s="228" t="s">
        <v>150</v>
      </c>
      <c r="E121" s="243" t="s">
        <v>23</v>
      </c>
      <c r="F121" s="244" t="s">
        <v>184</v>
      </c>
      <c r="G121" s="242"/>
      <c r="H121" s="245">
        <v>10.728999999999999</v>
      </c>
      <c r="I121" s="246"/>
      <c r="J121" s="242"/>
      <c r="K121" s="242"/>
      <c r="L121" s="247"/>
      <c r="M121" s="248"/>
      <c r="N121" s="249"/>
      <c r="O121" s="249"/>
      <c r="P121" s="249"/>
      <c r="Q121" s="249"/>
      <c r="R121" s="249"/>
      <c r="S121" s="249"/>
      <c r="T121" s="250"/>
      <c r="AT121" s="251" t="s">
        <v>150</v>
      </c>
      <c r="AU121" s="251" t="s">
        <v>146</v>
      </c>
      <c r="AV121" s="12" t="s">
        <v>146</v>
      </c>
      <c r="AW121" s="12" t="s">
        <v>41</v>
      </c>
      <c r="AX121" s="12" t="s">
        <v>78</v>
      </c>
      <c r="AY121" s="251" t="s">
        <v>138</v>
      </c>
    </row>
    <row r="122" s="13" customFormat="1">
      <c r="B122" s="252"/>
      <c r="C122" s="253"/>
      <c r="D122" s="228" t="s">
        <v>150</v>
      </c>
      <c r="E122" s="254" t="s">
        <v>23</v>
      </c>
      <c r="F122" s="255" t="s">
        <v>153</v>
      </c>
      <c r="G122" s="253"/>
      <c r="H122" s="256">
        <v>10.728999999999999</v>
      </c>
      <c r="I122" s="257"/>
      <c r="J122" s="253"/>
      <c r="K122" s="253"/>
      <c r="L122" s="258"/>
      <c r="M122" s="259"/>
      <c r="N122" s="260"/>
      <c r="O122" s="260"/>
      <c r="P122" s="260"/>
      <c r="Q122" s="260"/>
      <c r="R122" s="260"/>
      <c r="S122" s="260"/>
      <c r="T122" s="261"/>
      <c r="AT122" s="262" t="s">
        <v>150</v>
      </c>
      <c r="AU122" s="262" t="s">
        <v>146</v>
      </c>
      <c r="AV122" s="13" t="s">
        <v>145</v>
      </c>
      <c r="AW122" s="13" t="s">
        <v>41</v>
      </c>
      <c r="AX122" s="13" t="s">
        <v>10</v>
      </c>
      <c r="AY122" s="262" t="s">
        <v>138</v>
      </c>
    </row>
    <row r="123" s="1" customFormat="1" ht="25.5" customHeight="1">
      <c r="B123" s="45"/>
      <c r="C123" s="216" t="s">
        <v>185</v>
      </c>
      <c r="D123" s="216" t="s">
        <v>140</v>
      </c>
      <c r="E123" s="217" t="s">
        <v>186</v>
      </c>
      <c r="F123" s="218" t="s">
        <v>187</v>
      </c>
      <c r="G123" s="219" t="s">
        <v>156</v>
      </c>
      <c r="H123" s="220">
        <v>6.3109999999999999</v>
      </c>
      <c r="I123" s="221"/>
      <c r="J123" s="222">
        <f>ROUND(I123*H123,0)</f>
        <v>0</v>
      </c>
      <c r="K123" s="218" t="s">
        <v>144</v>
      </c>
      <c r="L123" s="71"/>
      <c r="M123" s="223" t="s">
        <v>23</v>
      </c>
      <c r="N123" s="224" t="s">
        <v>50</v>
      </c>
      <c r="O123" s="46"/>
      <c r="P123" s="225">
        <f>O123*H123</f>
        <v>0</v>
      </c>
      <c r="Q123" s="225">
        <v>0</v>
      </c>
      <c r="R123" s="225">
        <f>Q123*H123</f>
        <v>0</v>
      </c>
      <c r="S123" s="225">
        <v>0</v>
      </c>
      <c r="T123" s="226">
        <f>S123*H123</f>
        <v>0</v>
      </c>
      <c r="AR123" s="23" t="s">
        <v>145</v>
      </c>
      <c r="AT123" s="23" t="s">
        <v>140</v>
      </c>
      <c r="AU123" s="23" t="s">
        <v>146</v>
      </c>
      <c r="AY123" s="23" t="s">
        <v>138</v>
      </c>
      <c r="BE123" s="227">
        <f>IF(N123="základní",J123,0)</f>
        <v>0</v>
      </c>
      <c r="BF123" s="227">
        <f>IF(N123="snížená",J123,0)</f>
        <v>0</v>
      </c>
      <c r="BG123" s="227">
        <f>IF(N123="zákl. přenesená",J123,0)</f>
        <v>0</v>
      </c>
      <c r="BH123" s="227">
        <f>IF(N123="sníž. přenesená",J123,0)</f>
        <v>0</v>
      </c>
      <c r="BI123" s="227">
        <f>IF(N123="nulová",J123,0)</f>
        <v>0</v>
      </c>
      <c r="BJ123" s="23" t="s">
        <v>146</v>
      </c>
      <c r="BK123" s="227">
        <f>ROUND(I123*H123,0)</f>
        <v>0</v>
      </c>
      <c r="BL123" s="23" t="s">
        <v>145</v>
      </c>
      <c r="BM123" s="23" t="s">
        <v>188</v>
      </c>
    </row>
    <row r="124" s="1" customFormat="1">
      <c r="B124" s="45"/>
      <c r="C124" s="73"/>
      <c r="D124" s="228" t="s">
        <v>148</v>
      </c>
      <c r="E124" s="73"/>
      <c r="F124" s="229" t="s">
        <v>189</v>
      </c>
      <c r="G124" s="73"/>
      <c r="H124" s="73"/>
      <c r="I124" s="186"/>
      <c r="J124" s="73"/>
      <c r="K124" s="73"/>
      <c r="L124" s="71"/>
      <c r="M124" s="230"/>
      <c r="N124" s="46"/>
      <c r="O124" s="46"/>
      <c r="P124" s="46"/>
      <c r="Q124" s="46"/>
      <c r="R124" s="46"/>
      <c r="S124" s="46"/>
      <c r="T124" s="94"/>
      <c r="AT124" s="23" t="s">
        <v>148</v>
      </c>
      <c r="AU124" s="23" t="s">
        <v>146</v>
      </c>
    </row>
    <row r="125" s="1" customFormat="1" ht="16.5" customHeight="1">
      <c r="B125" s="45"/>
      <c r="C125" s="263" t="s">
        <v>190</v>
      </c>
      <c r="D125" s="263" t="s">
        <v>191</v>
      </c>
      <c r="E125" s="264" t="s">
        <v>192</v>
      </c>
      <c r="F125" s="265" t="s">
        <v>193</v>
      </c>
      <c r="G125" s="266" t="s">
        <v>182</v>
      </c>
      <c r="H125" s="267">
        <v>12.622</v>
      </c>
      <c r="I125" s="268"/>
      <c r="J125" s="269">
        <f>ROUND(I125*H125,0)</f>
        <v>0</v>
      </c>
      <c r="K125" s="265" t="s">
        <v>144</v>
      </c>
      <c r="L125" s="270"/>
      <c r="M125" s="271" t="s">
        <v>23</v>
      </c>
      <c r="N125" s="272" t="s">
        <v>50</v>
      </c>
      <c r="O125" s="46"/>
      <c r="P125" s="225">
        <f>O125*H125</f>
        <v>0</v>
      </c>
      <c r="Q125" s="225">
        <v>1</v>
      </c>
      <c r="R125" s="225">
        <f>Q125*H125</f>
        <v>12.622</v>
      </c>
      <c r="S125" s="225">
        <v>0</v>
      </c>
      <c r="T125" s="226">
        <f>S125*H125</f>
        <v>0</v>
      </c>
      <c r="AR125" s="23" t="s">
        <v>185</v>
      </c>
      <c r="AT125" s="23" t="s">
        <v>191</v>
      </c>
      <c r="AU125" s="23" t="s">
        <v>146</v>
      </c>
      <c r="AY125" s="23" t="s">
        <v>138</v>
      </c>
      <c r="BE125" s="227">
        <f>IF(N125="základní",J125,0)</f>
        <v>0</v>
      </c>
      <c r="BF125" s="227">
        <f>IF(N125="snížená",J125,0)</f>
        <v>0</v>
      </c>
      <c r="BG125" s="227">
        <f>IF(N125="zákl. přenesená",J125,0)</f>
        <v>0</v>
      </c>
      <c r="BH125" s="227">
        <f>IF(N125="sníž. přenesená",J125,0)</f>
        <v>0</v>
      </c>
      <c r="BI125" s="227">
        <f>IF(N125="nulová",J125,0)</f>
        <v>0</v>
      </c>
      <c r="BJ125" s="23" t="s">
        <v>146</v>
      </c>
      <c r="BK125" s="227">
        <f>ROUND(I125*H125,0)</f>
        <v>0</v>
      </c>
      <c r="BL125" s="23" t="s">
        <v>145</v>
      </c>
      <c r="BM125" s="23" t="s">
        <v>194</v>
      </c>
    </row>
    <row r="126" s="1" customFormat="1" ht="38.25" customHeight="1">
      <c r="B126" s="45"/>
      <c r="C126" s="216" t="s">
        <v>29</v>
      </c>
      <c r="D126" s="216" t="s">
        <v>140</v>
      </c>
      <c r="E126" s="217" t="s">
        <v>195</v>
      </c>
      <c r="F126" s="218" t="s">
        <v>196</v>
      </c>
      <c r="G126" s="219" t="s">
        <v>143</v>
      </c>
      <c r="H126" s="220">
        <v>5.25</v>
      </c>
      <c r="I126" s="221"/>
      <c r="J126" s="222">
        <f>ROUND(I126*H126,0)</f>
        <v>0</v>
      </c>
      <c r="K126" s="218" t="s">
        <v>144</v>
      </c>
      <c r="L126" s="71"/>
      <c r="M126" s="223" t="s">
        <v>23</v>
      </c>
      <c r="N126" s="224" t="s">
        <v>50</v>
      </c>
      <c r="O126" s="46"/>
      <c r="P126" s="225">
        <f>O126*H126</f>
        <v>0</v>
      </c>
      <c r="Q126" s="225">
        <v>0</v>
      </c>
      <c r="R126" s="225">
        <f>Q126*H126</f>
        <v>0</v>
      </c>
      <c r="S126" s="225">
        <v>0</v>
      </c>
      <c r="T126" s="226">
        <f>S126*H126</f>
        <v>0</v>
      </c>
      <c r="AR126" s="23" t="s">
        <v>145</v>
      </c>
      <c r="AT126" s="23" t="s">
        <v>140</v>
      </c>
      <c r="AU126" s="23" t="s">
        <v>146</v>
      </c>
      <c r="AY126" s="23" t="s">
        <v>138</v>
      </c>
      <c r="BE126" s="227">
        <f>IF(N126="základní",J126,0)</f>
        <v>0</v>
      </c>
      <c r="BF126" s="227">
        <f>IF(N126="snížená",J126,0)</f>
        <v>0</v>
      </c>
      <c r="BG126" s="227">
        <f>IF(N126="zákl. přenesená",J126,0)</f>
        <v>0</v>
      </c>
      <c r="BH126" s="227">
        <f>IF(N126="sníž. přenesená",J126,0)</f>
        <v>0</v>
      </c>
      <c r="BI126" s="227">
        <f>IF(N126="nulová",J126,0)</f>
        <v>0</v>
      </c>
      <c r="BJ126" s="23" t="s">
        <v>146</v>
      </c>
      <c r="BK126" s="227">
        <f>ROUND(I126*H126,0)</f>
        <v>0</v>
      </c>
      <c r="BL126" s="23" t="s">
        <v>145</v>
      </c>
      <c r="BM126" s="23" t="s">
        <v>197</v>
      </c>
    </row>
    <row r="127" s="1" customFormat="1">
      <c r="B127" s="45"/>
      <c r="C127" s="73"/>
      <c r="D127" s="228" t="s">
        <v>148</v>
      </c>
      <c r="E127" s="73"/>
      <c r="F127" s="229" t="s">
        <v>198</v>
      </c>
      <c r="G127" s="73"/>
      <c r="H127" s="73"/>
      <c r="I127" s="186"/>
      <c r="J127" s="73"/>
      <c r="K127" s="73"/>
      <c r="L127" s="71"/>
      <c r="M127" s="230"/>
      <c r="N127" s="46"/>
      <c r="O127" s="46"/>
      <c r="P127" s="46"/>
      <c r="Q127" s="46"/>
      <c r="R127" s="46"/>
      <c r="S127" s="46"/>
      <c r="T127" s="94"/>
      <c r="AT127" s="23" t="s">
        <v>148</v>
      </c>
      <c r="AU127" s="23" t="s">
        <v>146</v>
      </c>
    </row>
    <row r="128" s="11" customFormat="1">
      <c r="B128" s="231"/>
      <c r="C128" s="232"/>
      <c r="D128" s="228" t="s">
        <v>150</v>
      </c>
      <c r="E128" s="233" t="s">
        <v>23</v>
      </c>
      <c r="F128" s="234" t="s">
        <v>199</v>
      </c>
      <c r="G128" s="232"/>
      <c r="H128" s="233" t="s">
        <v>23</v>
      </c>
      <c r="I128" s="235"/>
      <c r="J128" s="232"/>
      <c r="K128" s="232"/>
      <c r="L128" s="236"/>
      <c r="M128" s="237"/>
      <c r="N128" s="238"/>
      <c r="O128" s="238"/>
      <c r="P128" s="238"/>
      <c r="Q128" s="238"/>
      <c r="R128" s="238"/>
      <c r="S128" s="238"/>
      <c r="T128" s="239"/>
      <c r="AT128" s="240" t="s">
        <v>150</v>
      </c>
      <c r="AU128" s="240" t="s">
        <v>146</v>
      </c>
      <c r="AV128" s="11" t="s">
        <v>10</v>
      </c>
      <c r="AW128" s="11" t="s">
        <v>41</v>
      </c>
      <c r="AX128" s="11" t="s">
        <v>78</v>
      </c>
      <c r="AY128" s="240" t="s">
        <v>138</v>
      </c>
    </row>
    <row r="129" s="12" customFormat="1">
      <c r="B129" s="241"/>
      <c r="C129" s="242"/>
      <c r="D129" s="228" t="s">
        <v>150</v>
      </c>
      <c r="E129" s="243" t="s">
        <v>23</v>
      </c>
      <c r="F129" s="244" t="s">
        <v>200</v>
      </c>
      <c r="G129" s="242"/>
      <c r="H129" s="245">
        <v>5.25</v>
      </c>
      <c r="I129" s="246"/>
      <c r="J129" s="242"/>
      <c r="K129" s="242"/>
      <c r="L129" s="247"/>
      <c r="M129" s="248"/>
      <c r="N129" s="249"/>
      <c r="O129" s="249"/>
      <c r="P129" s="249"/>
      <c r="Q129" s="249"/>
      <c r="R129" s="249"/>
      <c r="S129" s="249"/>
      <c r="T129" s="250"/>
      <c r="AT129" s="251" t="s">
        <v>150</v>
      </c>
      <c r="AU129" s="251" t="s">
        <v>146</v>
      </c>
      <c r="AV129" s="12" t="s">
        <v>146</v>
      </c>
      <c r="AW129" s="12" t="s">
        <v>41</v>
      </c>
      <c r="AX129" s="12" t="s">
        <v>78</v>
      </c>
      <c r="AY129" s="251" t="s">
        <v>138</v>
      </c>
    </row>
    <row r="130" s="13" customFormat="1">
      <c r="B130" s="252"/>
      <c r="C130" s="253"/>
      <c r="D130" s="228" t="s">
        <v>150</v>
      </c>
      <c r="E130" s="254" t="s">
        <v>23</v>
      </c>
      <c r="F130" s="255" t="s">
        <v>153</v>
      </c>
      <c r="G130" s="253"/>
      <c r="H130" s="256">
        <v>5.25</v>
      </c>
      <c r="I130" s="257"/>
      <c r="J130" s="253"/>
      <c r="K130" s="253"/>
      <c r="L130" s="258"/>
      <c r="M130" s="259"/>
      <c r="N130" s="260"/>
      <c r="O130" s="260"/>
      <c r="P130" s="260"/>
      <c r="Q130" s="260"/>
      <c r="R130" s="260"/>
      <c r="S130" s="260"/>
      <c r="T130" s="261"/>
      <c r="AT130" s="262" t="s">
        <v>150</v>
      </c>
      <c r="AU130" s="262" t="s">
        <v>146</v>
      </c>
      <c r="AV130" s="13" t="s">
        <v>145</v>
      </c>
      <c r="AW130" s="13" t="s">
        <v>41</v>
      </c>
      <c r="AX130" s="13" t="s">
        <v>10</v>
      </c>
      <c r="AY130" s="262" t="s">
        <v>138</v>
      </c>
    </row>
    <row r="131" s="1" customFormat="1" ht="25.5" customHeight="1">
      <c r="B131" s="45"/>
      <c r="C131" s="216" t="s">
        <v>201</v>
      </c>
      <c r="D131" s="216" t="s">
        <v>140</v>
      </c>
      <c r="E131" s="217" t="s">
        <v>202</v>
      </c>
      <c r="F131" s="218" t="s">
        <v>203</v>
      </c>
      <c r="G131" s="219" t="s">
        <v>143</v>
      </c>
      <c r="H131" s="220">
        <v>5.25</v>
      </c>
      <c r="I131" s="221"/>
      <c r="J131" s="222">
        <f>ROUND(I131*H131,0)</f>
        <v>0</v>
      </c>
      <c r="K131" s="218" t="s">
        <v>144</v>
      </c>
      <c r="L131" s="71"/>
      <c r="M131" s="223" t="s">
        <v>23</v>
      </c>
      <c r="N131" s="224" t="s">
        <v>50</v>
      </c>
      <c r="O131" s="46"/>
      <c r="P131" s="225">
        <f>O131*H131</f>
        <v>0</v>
      </c>
      <c r="Q131" s="225">
        <v>0</v>
      </c>
      <c r="R131" s="225">
        <f>Q131*H131</f>
        <v>0</v>
      </c>
      <c r="S131" s="225">
        <v>0</v>
      </c>
      <c r="T131" s="226">
        <f>S131*H131</f>
        <v>0</v>
      </c>
      <c r="AR131" s="23" t="s">
        <v>145</v>
      </c>
      <c r="AT131" s="23" t="s">
        <v>140</v>
      </c>
      <c r="AU131" s="23" t="s">
        <v>146</v>
      </c>
      <c r="AY131" s="23" t="s">
        <v>138</v>
      </c>
      <c r="BE131" s="227">
        <f>IF(N131="základní",J131,0)</f>
        <v>0</v>
      </c>
      <c r="BF131" s="227">
        <f>IF(N131="snížená",J131,0)</f>
        <v>0</v>
      </c>
      <c r="BG131" s="227">
        <f>IF(N131="zákl. přenesená",J131,0)</f>
        <v>0</v>
      </c>
      <c r="BH131" s="227">
        <f>IF(N131="sníž. přenesená",J131,0)</f>
        <v>0</v>
      </c>
      <c r="BI131" s="227">
        <f>IF(N131="nulová",J131,0)</f>
        <v>0</v>
      </c>
      <c r="BJ131" s="23" t="s">
        <v>146</v>
      </c>
      <c r="BK131" s="227">
        <f>ROUND(I131*H131,0)</f>
        <v>0</v>
      </c>
      <c r="BL131" s="23" t="s">
        <v>145</v>
      </c>
      <c r="BM131" s="23" t="s">
        <v>204</v>
      </c>
    </row>
    <row r="132" s="1" customFormat="1">
      <c r="B132" s="45"/>
      <c r="C132" s="73"/>
      <c r="D132" s="228" t="s">
        <v>148</v>
      </c>
      <c r="E132" s="73"/>
      <c r="F132" s="229" t="s">
        <v>205</v>
      </c>
      <c r="G132" s="73"/>
      <c r="H132" s="73"/>
      <c r="I132" s="186"/>
      <c r="J132" s="73"/>
      <c r="K132" s="73"/>
      <c r="L132" s="71"/>
      <c r="M132" s="230"/>
      <c r="N132" s="46"/>
      <c r="O132" s="46"/>
      <c r="P132" s="46"/>
      <c r="Q132" s="46"/>
      <c r="R132" s="46"/>
      <c r="S132" s="46"/>
      <c r="T132" s="94"/>
      <c r="AT132" s="23" t="s">
        <v>148</v>
      </c>
      <c r="AU132" s="23" t="s">
        <v>146</v>
      </c>
    </row>
    <row r="133" s="1" customFormat="1" ht="16.5" customHeight="1">
      <c r="B133" s="45"/>
      <c r="C133" s="263" t="s">
        <v>206</v>
      </c>
      <c r="D133" s="263" t="s">
        <v>191</v>
      </c>
      <c r="E133" s="264" t="s">
        <v>207</v>
      </c>
      <c r="F133" s="265" t="s">
        <v>208</v>
      </c>
      <c r="G133" s="266" t="s">
        <v>209</v>
      </c>
      <c r="H133" s="267">
        <v>0.079000000000000001</v>
      </c>
      <c r="I133" s="268"/>
      <c r="J133" s="269">
        <f>ROUND(I133*H133,0)</f>
        <v>0</v>
      </c>
      <c r="K133" s="265" t="s">
        <v>144</v>
      </c>
      <c r="L133" s="270"/>
      <c r="M133" s="271" t="s">
        <v>23</v>
      </c>
      <c r="N133" s="272" t="s">
        <v>50</v>
      </c>
      <c r="O133" s="46"/>
      <c r="P133" s="225">
        <f>O133*H133</f>
        <v>0</v>
      </c>
      <c r="Q133" s="225">
        <v>0.001</v>
      </c>
      <c r="R133" s="225">
        <f>Q133*H133</f>
        <v>7.8999999999999996E-05</v>
      </c>
      <c r="S133" s="225">
        <v>0</v>
      </c>
      <c r="T133" s="226">
        <f>S133*H133</f>
        <v>0</v>
      </c>
      <c r="AR133" s="23" t="s">
        <v>185</v>
      </c>
      <c r="AT133" s="23" t="s">
        <v>191</v>
      </c>
      <c r="AU133" s="23" t="s">
        <v>146</v>
      </c>
      <c r="AY133" s="23" t="s">
        <v>138</v>
      </c>
      <c r="BE133" s="227">
        <f>IF(N133="základní",J133,0)</f>
        <v>0</v>
      </c>
      <c r="BF133" s="227">
        <f>IF(N133="snížená",J133,0)</f>
        <v>0</v>
      </c>
      <c r="BG133" s="227">
        <f>IF(N133="zákl. přenesená",J133,0)</f>
        <v>0</v>
      </c>
      <c r="BH133" s="227">
        <f>IF(N133="sníž. přenesená",J133,0)</f>
        <v>0</v>
      </c>
      <c r="BI133" s="227">
        <f>IF(N133="nulová",J133,0)</f>
        <v>0</v>
      </c>
      <c r="BJ133" s="23" t="s">
        <v>146</v>
      </c>
      <c r="BK133" s="227">
        <f>ROUND(I133*H133,0)</f>
        <v>0</v>
      </c>
      <c r="BL133" s="23" t="s">
        <v>145</v>
      </c>
      <c r="BM133" s="23" t="s">
        <v>210</v>
      </c>
    </row>
    <row r="134" s="12" customFormat="1">
      <c r="B134" s="241"/>
      <c r="C134" s="242"/>
      <c r="D134" s="228" t="s">
        <v>150</v>
      </c>
      <c r="E134" s="242"/>
      <c r="F134" s="244" t="s">
        <v>211</v>
      </c>
      <c r="G134" s="242"/>
      <c r="H134" s="245">
        <v>0.079000000000000001</v>
      </c>
      <c r="I134" s="246"/>
      <c r="J134" s="242"/>
      <c r="K134" s="242"/>
      <c r="L134" s="247"/>
      <c r="M134" s="248"/>
      <c r="N134" s="249"/>
      <c r="O134" s="249"/>
      <c r="P134" s="249"/>
      <c r="Q134" s="249"/>
      <c r="R134" s="249"/>
      <c r="S134" s="249"/>
      <c r="T134" s="250"/>
      <c r="AT134" s="251" t="s">
        <v>150</v>
      </c>
      <c r="AU134" s="251" t="s">
        <v>146</v>
      </c>
      <c r="AV134" s="12" t="s">
        <v>146</v>
      </c>
      <c r="AW134" s="12" t="s">
        <v>6</v>
      </c>
      <c r="AX134" s="12" t="s">
        <v>10</v>
      </c>
      <c r="AY134" s="251" t="s">
        <v>138</v>
      </c>
    </row>
    <row r="135" s="10" customFormat="1" ht="29.88" customHeight="1">
      <c r="B135" s="200"/>
      <c r="C135" s="201"/>
      <c r="D135" s="202" t="s">
        <v>77</v>
      </c>
      <c r="E135" s="214" t="s">
        <v>174</v>
      </c>
      <c r="F135" s="214" t="s">
        <v>212</v>
      </c>
      <c r="G135" s="201"/>
      <c r="H135" s="201"/>
      <c r="I135" s="204"/>
      <c r="J135" s="215">
        <f>BK135</f>
        <v>0</v>
      </c>
      <c r="K135" s="201"/>
      <c r="L135" s="206"/>
      <c r="M135" s="207"/>
      <c r="N135" s="208"/>
      <c r="O135" s="208"/>
      <c r="P135" s="209">
        <f>SUM(P136:P230)</f>
        <v>0</v>
      </c>
      <c r="Q135" s="208"/>
      <c r="R135" s="209">
        <f>SUM(R136:R230)</f>
        <v>19.129733830000003</v>
      </c>
      <c r="S135" s="208"/>
      <c r="T135" s="210">
        <f>SUM(T136:T230)</f>
        <v>0</v>
      </c>
      <c r="AR135" s="211" t="s">
        <v>10</v>
      </c>
      <c r="AT135" s="212" t="s">
        <v>77</v>
      </c>
      <c r="AU135" s="212" t="s">
        <v>10</v>
      </c>
      <c r="AY135" s="211" t="s">
        <v>138</v>
      </c>
      <c r="BK135" s="213">
        <f>SUM(BK136:BK230)</f>
        <v>0</v>
      </c>
    </row>
    <row r="136" s="1" customFormat="1" ht="25.5" customHeight="1">
      <c r="B136" s="45"/>
      <c r="C136" s="216" t="s">
        <v>213</v>
      </c>
      <c r="D136" s="216" t="s">
        <v>140</v>
      </c>
      <c r="E136" s="217" t="s">
        <v>214</v>
      </c>
      <c r="F136" s="218" t="s">
        <v>215</v>
      </c>
      <c r="G136" s="219" t="s">
        <v>143</v>
      </c>
      <c r="H136" s="220">
        <v>21.728000000000002</v>
      </c>
      <c r="I136" s="221"/>
      <c r="J136" s="222">
        <f>ROUND(I136*H136,0)</f>
        <v>0</v>
      </c>
      <c r="K136" s="218" t="s">
        <v>144</v>
      </c>
      <c r="L136" s="71"/>
      <c r="M136" s="223" t="s">
        <v>23</v>
      </c>
      <c r="N136" s="224" t="s">
        <v>50</v>
      </c>
      <c r="O136" s="46"/>
      <c r="P136" s="225">
        <f>O136*H136</f>
        <v>0</v>
      </c>
      <c r="Q136" s="225">
        <v>0.0083199999999999993</v>
      </c>
      <c r="R136" s="225">
        <f>Q136*H136</f>
        <v>0.18077695999999999</v>
      </c>
      <c r="S136" s="225">
        <v>0</v>
      </c>
      <c r="T136" s="226">
        <f>S136*H136</f>
        <v>0</v>
      </c>
      <c r="AR136" s="23" t="s">
        <v>145</v>
      </c>
      <c r="AT136" s="23" t="s">
        <v>140</v>
      </c>
      <c r="AU136" s="23" t="s">
        <v>146</v>
      </c>
      <c r="AY136" s="23" t="s">
        <v>138</v>
      </c>
      <c r="BE136" s="227">
        <f>IF(N136="základní",J136,0)</f>
        <v>0</v>
      </c>
      <c r="BF136" s="227">
        <f>IF(N136="snížená",J136,0)</f>
        <v>0</v>
      </c>
      <c r="BG136" s="227">
        <f>IF(N136="zákl. přenesená",J136,0)</f>
        <v>0</v>
      </c>
      <c r="BH136" s="227">
        <f>IF(N136="sníž. přenesená",J136,0)</f>
        <v>0</v>
      </c>
      <c r="BI136" s="227">
        <f>IF(N136="nulová",J136,0)</f>
        <v>0</v>
      </c>
      <c r="BJ136" s="23" t="s">
        <v>146</v>
      </c>
      <c r="BK136" s="227">
        <f>ROUND(I136*H136,0)</f>
        <v>0</v>
      </c>
      <c r="BL136" s="23" t="s">
        <v>145</v>
      </c>
      <c r="BM136" s="23" t="s">
        <v>216</v>
      </c>
    </row>
    <row r="137" s="11" customFormat="1">
      <c r="B137" s="231"/>
      <c r="C137" s="232"/>
      <c r="D137" s="228" t="s">
        <v>150</v>
      </c>
      <c r="E137" s="233" t="s">
        <v>23</v>
      </c>
      <c r="F137" s="234" t="s">
        <v>217</v>
      </c>
      <c r="G137" s="232"/>
      <c r="H137" s="233" t="s">
        <v>23</v>
      </c>
      <c r="I137" s="235"/>
      <c r="J137" s="232"/>
      <c r="K137" s="232"/>
      <c r="L137" s="236"/>
      <c r="M137" s="237"/>
      <c r="N137" s="238"/>
      <c r="O137" s="238"/>
      <c r="P137" s="238"/>
      <c r="Q137" s="238"/>
      <c r="R137" s="238"/>
      <c r="S137" s="238"/>
      <c r="T137" s="239"/>
      <c r="AT137" s="240" t="s">
        <v>150</v>
      </c>
      <c r="AU137" s="240" t="s">
        <v>146</v>
      </c>
      <c r="AV137" s="11" t="s">
        <v>10</v>
      </c>
      <c r="AW137" s="11" t="s">
        <v>41</v>
      </c>
      <c r="AX137" s="11" t="s">
        <v>78</v>
      </c>
      <c r="AY137" s="240" t="s">
        <v>138</v>
      </c>
    </row>
    <row r="138" s="12" customFormat="1">
      <c r="B138" s="241"/>
      <c r="C138" s="242"/>
      <c r="D138" s="228" t="s">
        <v>150</v>
      </c>
      <c r="E138" s="243" t="s">
        <v>23</v>
      </c>
      <c r="F138" s="244" t="s">
        <v>218</v>
      </c>
      <c r="G138" s="242"/>
      <c r="H138" s="245">
        <v>21.728000000000002</v>
      </c>
      <c r="I138" s="246"/>
      <c r="J138" s="242"/>
      <c r="K138" s="242"/>
      <c r="L138" s="247"/>
      <c r="M138" s="248"/>
      <c r="N138" s="249"/>
      <c r="O138" s="249"/>
      <c r="P138" s="249"/>
      <c r="Q138" s="249"/>
      <c r="R138" s="249"/>
      <c r="S138" s="249"/>
      <c r="T138" s="250"/>
      <c r="AT138" s="251" t="s">
        <v>150</v>
      </c>
      <c r="AU138" s="251" t="s">
        <v>146</v>
      </c>
      <c r="AV138" s="12" t="s">
        <v>146</v>
      </c>
      <c r="AW138" s="12" t="s">
        <v>41</v>
      </c>
      <c r="AX138" s="12" t="s">
        <v>78</v>
      </c>
      <c r="AY138" s="251" t="s">
        <v>138</v>
      </c>
    </row>
    <row r="139" s="13" customFormat="1">
      <c r="B139" s="252"/>
      <c r="C139" s="253"/>
      <c r="D139" s="228" t="s">
        <v>150</v>
      </c>
      <c r="E139" s="254" t="s">
        <v>23</v>
      </c>
      <c r="F139" s="255" t="s">
        <v>153</v>
      </c>
      <c r="G139" s="253"/>
      <c r="H139" s="256">
        <v>21.728000000000002</v>
      </c>
      <c r="I139" s="257"/>
      <c r="J139" s="253"/>
      <c r="K139" s="253"/>
      <c r="L139" s="258"/>
      <c r="M139" s="259"/>
      <c r="N139" s="260"/>
      <c r="O139" s="260"/>
      <c r="P139" s="260"/>
      <c r="Q139" s="260"/>
      <c r="R139" s="260"/>
      <c r="S139" s="260"/>
      <c r="T139" s="261"/>
      <c r="AT139" s="262" t="s">
        <v>150</v>
      </c>
      <c r="AU139" s="262" t="s">
        <v>146</v>
      </c>
      <c r="AV139" s="13" t="s">
        <v>145</v>
      </c>
      <c r="AW139" s="13" t="s">
        <v>41</v>
      </c>
      <c r="AX139" s="13" t="s">
        <v>10</v>
      </c>
      <c r="AY139" s="262" t="s">
        <v>138</v>
      </c>
    </row>
    <row r="140" s="1" customFormat="1" ht="16.5" customHeight="1">
      <c r="B140" s="45"/>
      <c r="C140" s="263" t="s">
        <v>219</v>
      </c>
      <c r="D140" s="263" t="s">
        <v>191</v>
      </c>
      <c r="E140" s="264" t="s">
        <v>220</v>
      </c>
      <c r="F140" s="265" t="s">
        <v>221</v>
      </c>
      <c r="G140" s="266" t="s">
        <v>143</v>
      </c>
      <c r="H140" s="267">
        <v>22.163</v>
      </c>
      <c r="I140" s="268"/>
      <c r="J140" s="269">
        <f>ROUND(I140*H140,0)</f>
        <v>0</v>
      </c>
      <c r="K140" s="265" t="s">
        <v>144</v>
      </c>
      <c r="L140" s="270"/>
      <c r="M140" s="271" t="s">
        <v>23</v>
      </c>
      <c r="N140" s="272" t="s">
        <v>50</v>
      </c>
      <c r="O140" s="46"/>
      <c r="P140" s="225">
        <f>O140*H140</f>
        <v>0</v>
      </c>
      <c r="Q140" s="225">
        <v>0.0023</v>
      </c>
      <c r="R140" s="225">
        <f>Q140*H140</f>
        <v>0.050974899999999997</v>
      </c>
      <c r="S140" s="225">
        <v>0</v>
      </c>
      <c r="T140" s="226">
        <f>S140*H140</f>
        <v>0</v>
      </c>
      <c r="AR140" s="23" t="s">
        <v>185</v>
      </c>
      <c r="AT140" s="23" t="s">
        <v>191</v>
      </c>
      <c r="AU140" s="23" t="s">
        <v>146</v>
      </c>
      <c r="AY140" s="23" t="s">
        <v>138</v>
      </c>
      <c r="BE140" s="227">
        <f>IF(N140="základní",J140,0)</f>
        <v>0</v>
      </c>
      <c r="BF140" s="227">
        <f>IF(N140="snížená",J140,0)</f>
        <v>0</v>
      </c>
      <c r="BG140" s="227">
        <f>IF(N140="zákl. přenesená",J140,0)</f>
        <v>0</v>
      </c>
      <c r="BH140" s="227">
        <f>IF(N140="sníž. přenesená",J140,0)</f>
        <v>0</v>
      </c>
      <c r="BI140" s="227">
        <f>IF(N140="nulová",J140,0)</f>
        <v>0</v>
      </c>
      <c r="BJ140" s="23" t="s">
        <v>146</v>
      </c>
      <c r="BK140" s="227">
        <f>ROUND(I140*H140,0)</f>
        <v>0</v>
      </c>
      <c r="BL140" s="23" t="s">
        <v>145</v>
      </c>
      <c r="BM140" s="23" t="s">
        <v>222</v>
      </c>
    </row>
    <row r="141" s="1" customFormat="1">
      <c r="B141" s="45"/>
      <c r="C141" s="73"/>
      <c r="D141" s="228" t="s">
        <v>223</v>
      </c>
      <c r="E141" s="73"/>
      <c r="F141" s="229" t="s">
        <v>224</v>
      </c>
      <c r="G141" s="73"/>
      <c r="H141" s="73"/>
      <c r="I141" s="186"/>
      <c r="J141" s="73"/>
      <c r="K141" s="73"/>
      <c r="L141" s="71"/>
      <c r="M141" s="230"/>
      <c r="N141" s="46"/>
      <c r="O141" s="46"/>
      <c r="P141" s="46"/>
      <c r="Q141" s="46"/>
      <c r="R141" s="46"/>
      <c r="S141" s="46"/>
      <c r="T141" s="94"/>
      <c r="AT141" s="23" t="s">
        <v>223</v>
      </c>
      <c r="AU141" s="23" t="s">
        <v>146</v>
      </c>
    </row>
    <row r="142" s="12" customFormat="1">
      <c r="B142" s="241"/>
      <c r="C142" s="242"/>
      <c r="D142" s="228" t="s">
        <v>150</v>
      </c>
      <c r="E142" s="242"/>
      <c r="F142" s="244" t="s">
        <v>225</v>
      </c>
      <c r="G142" s="242"/>
      <c r="H142" s="245">
        <v>22.163</v>
      </c>
      <c r="I142" s="246"/>
      <c r="J142" s="242"/>
      <c r="K142" s="242"/>
      <c r="L142" s="247"/>
      <c r="M142" s="248"/>
      <c r="N142" s="249"/>
      <c r="O142" s="249"/>
      <c r="P142" s="249"/>
      <c r="Q142" s="249"/>
      <c r="R142" s="249"/>
      <c r="S142" s="249"/>
      <c r="T142" s="250"/>
      <c r="AT142" s="251" t="s">
        <v>150</v>
      </c>
      <c r="AU142" s="251" t="s">
        <v>146</v>
      </c>
      <c r="AV142" s="12" t="s">
        <v>146</v>
      </c>
      <c r="AW142" s="12" t="s">
        <v>6</v>
      </c>
      <c r="AX142" s="12" t="s">
        <v>10</v>
      </c>
      <c r="AY142" s="251" t="s">
        <v>138</v>
      </c>
    </row>
    <row r="143" s="1" customFormat="1" ht="25.5" customHeight="1">
      <c r="B143" s="45"/>
      <c r="C143" s="216" t="s">
        <v>11</v>
      </c>
      <c r="D143" s="216" t="s">
        <v>140</v>
      </c>
      <c r="E143" s="217" t="s">
        <v>226</v>
      </c>
      <c r="F143" s="218" t="s">
        <v>227</v>
      </c>
      <c r="G143" s="219" t="s">
        <v>143</v>
      </c>
      <c r="H143" s="220">
        <v>29.390999999999998</v>
      </c>
      <c r="I143" s="221"/>
      <c r="J143" s="222">
        <f>ROUND(I143*H143,0)</f>
        <v>0</v>
      </c>
      <c r="K143" s="218" t="s">
        <v>144</v>
      </c>
      <c r="L143" s="71"/>
      <c r="M143" s="223" t="s">
        <v>23</v>
      </c>
      <c r="N143" s="224" t="s">
        <v>50</v>
      </c>
      <c r="O143" s="46"/>
      <c r="P143" s="225">
        <f>O143*H143</f>
        <v>0</v>
      </c>
      <c r="Q143" s="225">
        <v>0.0085000000000000006</v>
      </c>
      <c r="R143" s="225">
        <f>Q143*H143</f>
        <v>0.2498235</v>
      </c>
      <c r="S143" s="225">
        <v>0</v>
      </c>
      <c r="T143" s="226">
        <f>S143*H143</f>
        <v>0</v>
      </c>
      <c r="AR143" s="23" t="s">
        <v>145</v>
      </c>
      <c r="AT143" s="23" t="s">
        <v>140</v>
      </c>
      <c r="AU143" s="23" t="s">
        <v>146</v>
      </c>
      <c r="AY143" s="23" t="s">
        <v>138</v>
      </c>
      <c r="BE143" s="227">
        <f>IF(N143="základní",J143,0)</f>
        <v>0</v>
      </c>
      <c r="BF143" s="227">
        <f>IF(N143="snížená",J143,0)</f>
        <v>0</v>
      </c>
      <c r="BG143" s="227">
        <f>IF(N143="zákl. přenesená",J143,0)</f>
        <v>0</v>
      </c>
      <c r="BH143" s="227">
        <f>IF(N143="sníž. přenesená",J143,0)</f>
        <v>0</v>
      </c>
      <c r="BI143" s="227">
        <f>IF(N143="nulová",J143,0)</f>
        <v>0</v>
      </c>
      <c r="BJ143" s="23" t="s">
        <v>146</v>
      </c>
      <c r="BK143" s="227">
        <f>ROUND(I143*H143,0)</f>
        <v>0</v>
      </c>
      <c r="BL143" s="23" t="s">
        <v>145</v>
      </c>
      <c r="BM143" s="23" t="s">
        <v>228</v>
      </c>
    </row>
    <row r="144" s="11" customFormat="1">
      <c r="B144" s="231"/>
      <c r="C144" s="232"/>
      <c r="D144" s="228" t="s">
        <v>150</v>
      </c>
      <c r="E144" s="233" t="s">
        <v>23</v>
      </c>
      <c r="F144" s="234" t="s">
        <v>229</v>
      </c>
      <c r="G144" s="232"/>
      <c r="H144" s="233" t="s">
        <v>23</v>
      </c>
      <c r="I144" s="235"/>
      <c r="J144" s="232"/>
      <c r="K144" s="232"/>
      <c r="L144" s="236"/>
      <c r="M144" s="237"/>
      <c r="N144" s="238"/>
      <c r="O144" s="238"/>
      <c r="P144" s="238"/>
      <c r="Q144" s="238"/>
      <c r="R144" s="238"/>
      <c r="S144" s="238"/>
      <c r="T144" s="239"/>
      <c r="AT144" s="240" t="s">
        <v>150</v>
      </c>
      <c r="AU144" s="240" t="s">
        <v>146</v>
      </c>
      <c r="AV144" s="11" t="s">
        <v>10</v>
      </c>
      <c r="AW144" s="11" t="s">
        <v>41</v>
      </c>
      <c r="AX144" s="11" t="s">
        <v>78</v>
      </c>
      <c r="AY144" s="240" t="s">
        <v>138</v>
      </c>
    </row>
    <row r="145" s="12" customFormat="1">
      <c r="B145" s="241"/>
      <c r="C145" s="242"/>
      <c r="D145" s="228" t="s">
        <v>150</v>
      </c>
      <c r="E145" s="243" t="s">
        <v>23</v>
      </c>
      <c r="F145" s="244" t="s">
        <v>230</v>
      </c>
      <c r="G145" s="242"/>
      <c r="H145" s="245">
        <v>29.390999999999998</v>
      </c>
      <c r="I145" s="246"/>
      <c r="J145" s="242"/>
      <c r="K145" s="242"/>
      <c r="L145" s="247"/>
      <c r="M145" s="248"/>
      <c r="N145" s="249"/>
      <c r="O145" s="249"/>
      <c r="P145" s="249"/>
      <c r="Q145" s="249"/>
      <c r="R145" s="249"/>
      <c r="S145" s="249"/>
      <c r="T145" s="250"/>
      <c r="AT145" s="251" t="s">
        <v>150</v>
      </c>
      <c r="AU145" s="251" t="s">
        <v>146</v>
      </c>
      <c r="AV145" s="12" t="s">
        <v>146</v>
      </c>
      <c r="AW145" s="12" t="s">
        <v>41</v>
      </c>
      <c r="AX145" s="12" t="s">
        <v>78</v>
      </c>
      <c r="AY145" s="251" t="s">
        <v>138</v>
      </c>
    </row>
    <row r="146" s="13" customFormat="1">
      <c r="B146" s="252"/>
      <c r="C146" s="253"/>
      <c r="D146" s="228" t="s">
        <v>150</v>
      </c>
      <c r="E146" s="254" t="s">
        <v>23</v>
      </c>
      <c r="F146" s="255" t="s">
        <v>153</v>
      </c>
      <c r="G146" s="253"/>
      <c r="H146" s="256">
        <v>29.390999999999998</v>
      </c>
      <c r="I146" s="257"/>
      <c r="J146" s="253"/>
      <c r="K146" s="253"/>
      <c r="L146" s="258"/>
      <c r="M146" s="259"/>
      <c r="N146" s="260"/>
      <c r="O146" s="260"/>
      <c r="P146" s="260"/>
      <c r="Q146" s="260"/>
      <c r="R146" s="260"/>
      <c r="S146" s="260"/>
      <c r="T146" s="261"/>
      <c r="AT146" s="262" t="s">
        <v>150</v>
      </c>
      <c r="AU146" s="262" t="s">
        <v>146</v>
      </c>
      <c r="AV146" s="13" t="s">
        <v>145</v>
      </c>
      <c r="AW146" s="13" t="s">
        <v>41</v>
      </c>
      <c r="AX146" s="13" t="s">
        <v>10</v>
      </c>
      <c r="AY146" s="262" t="s">
        <v>138</v>
      </c>
    </row>
    <row r="147" s="1" customFormat="1" ht="16.5" customHeight="1">
      <c r="B147" s="45"/>
      <c r="C147" s="263" t="s">
        <v>231</v>
      </c>
      <c r="D147" s="263" t="s">
        <v>191</v>
      </c>
      <c r="E147" s="264" t="s">
        <v>232</v>
      </c>
      <c r="F147" s="265" t="s">
        <v>233</v>
      </c>
      <c r="G147" s="266" t="s">
        <v>143</v>
      </c>
      <c r="H147" s="267">
        <v>29.978999999999999</v>
      </c>
      <c r="I147" s="268"/>
      <c r="J147" s="269">
        <f>ROUND(I147*H147,0)</f>
        <v>0</v>
      </c>
      <c r="K147" s="265" t="s">
        <v>144</v>
      </c>
      <c r="L147" s="270"/>
      <c r="M147" s="271" t="s">
        <v>23</v>
      </c>
      <c r="N147" s="272" t="s">
        <v>50</v>
      </c>
      <c r="O147" s="46"/>
      <c r="P147" s="225">
        <f>O147*H147</f>
        <v>0</v>
      </c>
      <c r="Q147" s="225">
        <v>0.0036800000000000001</v>
      </c>
      <c r="R147" s="225">
        <f>Q147*H147</f>
        <v>0.11032272</v>
      </c>
      <c r="S147" s="225">
        <v>0</v>
      </c>
      <c r="T147" s="226">
        <f>S147*H147</f>
        <v>0</v>
      </c>
      <c r="AR147" s="23" t="s">
        <v>185</v>
      </c>
      <c r="AT147" s="23" t="s">
        <v>191</v>
      </c>
      <c r="AU147" s="23" t="s">
        <v>146</v>
      </c>
      <c r="AY147" s="23" t="s">
        <v>138</v>
      </c>
      <c r="BE147" s="227">
        <f>IF(N147="základní",J147,0)</f>
        <v>0</v>
      </c>
      <c r="BF147" s="227">
        <f>IF(N147="snížená",J147,0)</f>
        <v>0</v>
      </c>
      <c r="BG147" s="227">
        <f>IF(N147="zákl. přenesená",J147,0)</f>
        <v>0</v>
      </c>
      <c r="BH147" s="227">
        <f>IF(N147="sníž. přenesená",J147,0)</f>
        <v>0</v>
      </c>
      <c r="BI147" s="227">
        <f>IF(N147="nulová",J147,0)</f>
        <v>0</v>
      </c>
      <c r="BJ147" s="23" t="s">
        <v>146</v>
      </c>
      <c r="BK147" s="227">
        <f>ROUND(I147*H147,0)</f>
        <v>0</v>
      </c>
      <c r="BL147" s="23" t="s">
        <v>145</v>
      </c>
      <c r="BM147" s="23" t="s">
        <v>234</v>
      </c>
    </row>
    <row r="148" s="1" customFormat="1">
      <c r="B148" s="45"/>
      <c r="C148" s="73"/>
      <c r="D148" s="228" t="s">
        <v>223</v>
      </c>
      <c r="E148" s="73"/>
      <c r="F148" s="229" t="s">
        <v>224</v>
      </c>
      <c r="G148" s="73"/>
      <c r="H148" s="73"/>
      <c r="I148" s="186"/>
      <c r="J148" s="73"/>
      <c r="K148" s="73"/>
      <c r="L148" s="71"/>
      <c r="M148" s="230"/>
      <c r="N148" s="46"/>
      <c r="O148" s="46"/>
      <c r="P148" s="46"/>
      <c r="Q148" s="46"/>
      <c r="R148" s="46"/>
      <c r="S148" s="46"/>
      <c r="T148" s="94"/>
      <c r="AT148" s="23" t="s">
        <v>223</v>
      </c>
      <c r="AU148" s="23" t="s">
        <v>146</v>
      </c>
    </row>
    <row r="149" s="12" customFormat="1">
      <c r="B149" s="241"/>
      <c r="C149" s="242"/>
      <c r="D149" s="228" t="s">
        <v>150</v>
      </c>
      <c r="E149" s="242"/>
      <c r="F149" s="244" t="s">
        <v>235</v>
      </c>
      <c r="G149" s="242"/>
      <c r="H149" s="245">
        <v>29.978999999999999</v>
      </c>
      <c r="I149" s="246"/>
      <c r="J149" s="242"/>
      <c r="K149" s="242"/>
      <c r="L149" s="247"/>
      <c r="M149" s="248"/>
      <c r="N149" s="249"/>
      <c r="O149" s="249"/>
      <c r="P149" s="249"/>
      <c r="Q149" s="249"/>
      <c r="R149" s="249"/>
      <c r="S149" s="249"/>
      <c r="T149" s="250"/>
      <c r="AT149" s="251" t="s">
        <v>150</v>
      </c>
      <c r="AU149" s="251" t="s">
        <v>146</v>
      </c>
      <c r="AV149" s="12" t="s">
        <v>146</v>
      </c>
      <c r="AW149" s="12" t="s">
        <v>6</v>
      </c>
      <c r="AX149" s="12" t="s">
        <v>10</v>
      </c>
      <c r="AY149" s="251" t="s">
        <v>138</v>
      </c>
    </row>
    <row r="150" s="1" customFormat="1" ht="16.5" customHeight="1">
      <c r="B150" s="45"/>
      <c r="C150" s="216" t="s">
        <v>236</v>
      </c>
      <c r="D150" s="216" t="s">
        <v>140</v>
      </c>
      <c r="E150" s="217" t="s">
        <v>237</v>
      </c>
      <c r="F150" s="218" t="s">
        <v>238</v>
      </c>
      <c r="G150" s="219" t="s">
        <v>143</v>
      </c>
      <c r="H150" s="220">
        <v>51.119</v>
      </c>
      <c r="I150" s="221"/>
      <c r="J150" s="222">
        <f>ROUND(I150*H150,0)</f>
        <v>0</v>
      </c>
      <c r="K150" s="218" t="s">
        <v>144</v>
      </c>
      <c r="L150" s="71"/>
      <c r="M150" s="223" t="s">
        <v>23</v>
      </c>
      <c r="N150" s="224" t="s">
        <v>50</v>
      </c>
      <c r="O150" s="46"/>
      <c r="P150" s="225">
        <f>O150*H150</f>
        <v>0</v>
      </c>
      <c r="Q150" s="225">
        <v>0.0030000000000000001</v>
      </c>
      <c r="R150" s="225">
        <f>Q150*H150</f>
        <v>0.15335699999999999</v>
      </c>
      <c r="S150" s="225">
        <v>0</v>
      </c>
      <c r="T150" s="226">
        <f>S150*H150</f>
        <v>0</v>
      </c>
      <c r="AR150" s="23" t="s">
        <v>145</v>
      </c>
      <c r="AT150" s="23" t="s">
        <v>140</v>
      </c>
      <c r="AU150" s="23" t="s">
        <v>146</v>
      </c>
      <c r="AY150" s="23" t="s">
        <v>138</v>
      </c>
      <c r="BE150" s="227">
        <f>IF(N150="základní",J150,0)</f>
        <v>0</v>
      </c>
      <c r="BF150" s="227">
        <f>IF(N150="snížená",J150,0)</f>
        <v>0</v>
      </c>
      <c r="BG150" s="227">
        <f>IF(N150="zákl. přenesená",J150,0)</f>
        <v>0</v>
      </c>
      <c r="BH150" s="227">
        <f>IF(N150="sníž. přenesená",J150,0)</f>
        <v>0</v>
      </c>
      <c r="BI150" s="227">
        <f>IF(N150="nulová",J150,0)</f>
        <v>0</v>
      </c>
      <c r="BJ150" s="23" t="s">
        <v>146</v>
      </c>
      <c r="BK150" s="227">
        <f>ROUND(I150*H150,0)</f>
        <v>0</v>
      </c>
      <c r="BL150" s="23" t="s">
        <v>145</v>
      </c>
      <c r="BM150" s="23" t="s">
        <v>239</v>
      </c>
    </row>
    <row r="151" s="1" customFormat="1" ht="25.5" customHeight="1">
      <c r="B151" s="45"/>
      <c r="C151" s="216" t="s">
        <v>240</v>
      </c>
      <c r="D151" s="216" t="s">
        <v>140</v>
      </c>
      <c r="E151" s="217" t="s">
        <v>241</v>
      </c>
      <c r="F151" s="218" t="s">
        <v>242</v>
      </c>
      <c r="G151" s="219" t="s">
        <v>143</v>
      </c>
      <c r="H151" s="220">
        <v>113.70999999999999</v>
      </c>
      <c r="I151" s="221"/>
      <c r="J151" s="222">
        <f>ROUND(I151*H151,0)</f>
        <v>0</v>
      </c>
      <c r="K151" s="218" t="s">
        <v>144</v>
      </c>
      <c r="L151" s="71"/>
      <c r="M151" s="223" t="s">
        <v>23</v>
      </c>
      <c r="N151" s="224" t="s">
        <v>50</v>
      </c>
      <c r="O151" s="46"/>
      <c r="P151" s="225">
        <f>O151*H151</f>
        <v>0</v>
      </c>
      <c r="Q151" s="225">
        <v>0.011440000000000001</v>
      </c>
      <c r="R151" s="225">
        <f>Q151*H151</f>
        <v>1.3008424000000001</v>
      </c>
      <c r="S151" s="225">
        <v>0</v>
      </c>
      <c r="T151" s="226">
        <f>S151*H151</f>
        <v>0</v>
      </c>
      <c r="AR151" s="23" t="s">
        <v>145</v>
      </c>
      <c r="AT151" s="23" t="s">
        <v>140</v>
      </c>
      <c r="AU151" s="23" t="s">
        <v>146</v>
      </c>
      <c r="AY151" s="23" t="s">
        <v>138</v>
      </c>
      <c r="BE151" s="227">
        <f>IF(N151="základní",J151,0)</f>
        <v>0</v>
      </c>
      <c r="BF151" s="227">
        <f>IF(N151="snížená",J151,0)</f>
        <v>0</v>
      </c>
      <c r="BG151" s="227">
        <f>IF(N151="zákl. přenesená",J151,0)</f>
        <v>0</v>
      </c>
      <c r="BH151" s="227">
        <f>IF(N151="sníž. přenesená",J151,0)</f>
        <v>0</v>
      </c>
      <c r="BI151" s="227">
        <f>IF(N151="nulová",J151,0)</f>
        <v>0</v>
      </c>
      <c r="BJ151" s="23" t="s">
        <v>146</v>
      </c>
      <c r="BK151" s="227">
        <f>ROUND(I151*H151,0)</f>
        <v>0</v>
      </c>
      <c r="BL151" s="23" t="s">
        <v>145</v>
      </c>
      <c r="BM151" s="23" t="s">
        <v>243</v>
      </c>
    </row>
    <row r="152" s="1" customFormat="1">
      <c r="B152" s="45"/>
      <c r="C152" s="73"/>
      <c r="D152" s="228" t="s">
        <v>148</v>
      </c>
      <c r="E152" s="73"/>
      <c r="F152" s="229" t="s">
        <v>244</v>
      </c>
      <c r="G152" s="73"/>
      <c r="H152" s="73"/>
      <c r="I152" s="186"/>
      <c r="J152" s="73"/>
      <c r="K152" s="73"/>
      <c r="L152" s="71"/>
      <c r="M152" s="230"/>
      <c r="N152" s="46"/>
      <c r="O152" s="46"/>
      <c r="P152" s="46"/>
      <c r="Q152" s="46"/>
      <c r="R152" s="46"/>
      <c r="S152" s="46"/>
      <c r="T152" s="94"/>
      <c r="AT152" s="23" t="s">
        <v>148</v>
      </c>
      <c r="AU152" s="23" t="s">
        <v>146</v>
      </c>
    </row>
    <row r="153" s="11" customFormat="1">
      <c r="B153" s="231"/>
      <c r="C153" s="232"/>
      <c r="D153" s="228" t="s">
        <v>150</v>
      </c>
      <c r="E153" s="233" t="s">
        <v>23</v>
      </c>
      <c r="F153" s="234" t="s">
        <v>245</v>
      </c>
      <c r="G153" s="232"/>
      <c r="H153" s="233" t="s">
        <v>23</v>
      </c>
      <c r="I153" s="235"/>
      <c r="J153" s="232"/>
      <c r="K153" s="232"/>
      <c r="L153" s="236"/>
      <c r="M153" s="237"/>
      <c r="N153" s="238"/>
      <c r="O153" s="238"/>
      <c r="P153" s="238"/>
      <c r="Q153" s="238"/>
      <c r="R153" s="238"/>
      <c r="S153" s="238"/>
      <c r="T153" s="239"/>
      <c r="AT153" s="240" t="s">
        <v>150</v>
      </c>
      <c r="AU153" s="240" t="s">
        <v>146</v>
      </c>
      <c r="AV153" s="11" t="s">
        <v>10</v>
      </c>
      <c r="AW153" s="11" t="s">
        <v>41</v>
      </c>
      <c r="AX153" s="11" t="s">
        <v>78</v>
      </c>
      <c r="AY153" s="240" t="s">
        <v>138</v>
      </c>
    </row>
    <row r="154" s="12" customFormat="1">
      <c r="B154" s="241"/>
      <c r="C154" s="242"/>
      <c r="D154" s="228" t="s">
        <v>150</v>
      </c>
      <c r="E154" s="243" t="s">
        <v>23</v>
      </c>
      <c r="F154" s="244" t="s">
        <v>246</v>
      </c>
      <c r="G154" s="242"/>
      <c r="H154" s="245">
        <v>113.70999999999999</v>
      </c>
      <c r="I154" s="246"/>
      <c r="J154" s="242"/>
      <c r="K154" s="242"/>
      <c r="L154" s="247"/>
      <c r="M154" s="248"/>
      <c r="N154" s="249"/>
      <c r="O154" s="249"/>
      <c r="P154" s="249"/>
      <c r="Q154" s="249"/>
      <c r="R154" s="249"/>
      <c r="S154" s="249"/>
      <c r="T154" s="250"/>
      <c r="AT154" s="251" t="s">
        <v>150</v>
      </c>
      <c r="AU154" s="251" t="s">
        <v>146</v>
      </c>
      <c r="AV154" s="12" t="s">
        <v>146</v>
      </c>
      <c r="AW154" s="12" t="s">
        <v>41</v>
      </c>
      <c r="AX154" s="12" t="s">
        <v>78</v>
      </c>
      <c r="AY154" s="251" t="s">
        <v>138</v>
      </c>
    </row>
    <row r="155" s="13" customFormat="1">
      <c r="B155" s="252"/>
      <c r="C155" s="253"/>
      <c r="D155" s="228" t="s">
        <v>150</v>
      </c>
      <c r="E155" s="254" t="s">
        <v>23</v>
      </c>
      <c r="F155" s="255" t="s">
        <v>153</v>
      </c>
      <c r="G155" s="253"/>
      <c r="H155" s="256">
        <v>113.70999999999999</v>
      </c>
      <c r="I155" s="257"/>
      <c r="J155" s="253"/>
      <c r="K155" s="253"/>
      <c r="L155" s="258"/>
      <c r="M155" s="259"/>
      <c r="N155" s="260"/>
      <c r="O155" s="260"/>
      <c r="P155" s="260"/>
      <c r="Q155" s="260"/>
      <c r="R155" s="260"/>
      <c r="S155" s="260"/>
      <c r="T155" s="261"/>
      <c r="AT155" s="262" t="s">
        <v>150</v>
      </c>
      <c r="AU155" s="262" t="s">
        <v>146</v>
      </c>
      <c r="AV155" s="13" t="s">
        <v>145</v>
      </c>
      <c r="AW155" s="13" t="s">
        <v>41</v>
      </c>
      <c r="AX155" s="13" t="s">
        <v>10</v>
      </c>
      <c r="AY155" s="262" t="s">
        <v>138</v>
      </c>
    </row>
    <row r="156" s="1" customFormat="1" ht="16.5" customHeight="1">
      <c r="B156" s="45"/>
      <c r="C156" s="263" t="s">
        <v>247</v>
      </c>
      <c r="D156" s="263" t="s">
        <v>191</v>
      </c>
      <c r="E156" s="264" t="s">
        <v>248</v>
      </c>
      <c r="F156" s="265" t="s">
        <v>249</v>
      </c>
      <c r="G156" s="266" t="s">
        <v>143</v>
      </c>
      <c r="H156" s="267">
        <v>115.984</v>
      </c>
      <c r="I156" s="268"/>
      <c r="J156" s="269">
        <f>ROUND(I156*H156,0)</f>
        <v>0</v>
      </c>
      <c r="K156" s="265" t="s">
        <v>144</v>
      </c>
      <c r="L156" s="270"/>
      <c r="M156" s="271" t="s">
        <v>23</v>
      </c>
      <c r="N156" s="272" t="s">
        <v>50</v>
      </c>
      <c r="O156" s="46"/>
      <c r="P156" s="225">
        <f>O156*H156</f>
        <v>0</v>
      </c>
      <c r="Q156" s="225">
        <v>0.012</v>
      </c>
      <c r="R156" s="225">
        <f>Q156*H156</f>
        <v>1.3918079999999999</v>
      </c>
      <c r="S156" s="225">
        <v>0</v>
      </c>
      <c r="T156" s="226">
        <f>S156*H156</f>
        <v>0</v>
      </c>
      <c r="AR156" s="23" t="s">
        <v>185</v>
      </c>
      <c r="AT156" s="23" t="s">
        <v>191</v>
      </c>
      <c r="AU156" s="23" t="s">
        <v>146</v>
      </c>
      <c r="AY156" s="23" t="s">
        <v>138</v>
      </c>
      <c r="BE156" s="227">
        <f>IF(N156="základní",J156,0)</f>
        <v>0</v>
      </c>
      <c r="BF156" s="227">
        <f>IF(N156="snížená",J156,0)</f>
        <v>0</v>
      </c>
      <c r="BG156" s="227">
        <f>IF(N156="zákl. přenesená",J156,0)</f>
        <v>0</v>
      </c>
      <c r="BH156" s="227">
        <f>IF(N156="sníž. přenesená",J156,0)</f>
        <v>0</v>
      </c>
      <c r="BI156" s="227">
        <f>IF(N156="nulová",J156,0)</f>
        <v>0</v>
      </c>
      <c r="BJ156" s="23" t="s">
        <v>146</v>
      </c>
      <c r="BK156" s="227">
        <f>ROUND(I156*H156,0)</f>
        <v>0</v>
      </c>
      <c r="BL156" s="23" t="s">
        <v>145</v>
      </c>
      <c r="BM156" s="23" t="s">
        <v>250</v>
      </c>
    </row>
    <row r="157" s="12" customFormat="1">
      <c r="B157" s="241"/>
      <c r="C157" s="242"/>
      <c r="D157" s="228" t="s">
        <v>150</v>
      </c>
      <c r="E157" s="242"/>
      <c r="F157" s="244" t="s">
        <v>251</v>
      </c>
      <c r="G157" s="242"/>
      <c r="H157" s="245">
        <v>115.984</v>
      </c>
      <c r="I157" s="246"/>
      <c r="J157" s="242"/>
      <c r="K157" s="242"/>
      <c r="L157" s="247"/>
      <c r="M157" s="248"/>
      <c r="N157" s="249"/>
      <c r="O157" s="249"/>
      <c r="P157" s="249"/>
      <c r="Q157" s="249"/>
      <c r="R157" s="249"/>
      <c r="S157" s="249"/>
      <c r="T157" s="250"/>
      <c r="AT157" s="251" t="s">
        <v>150</v>
      </c>
      <c r="AU157" s="251" t="s">
        <v>146</v>
      </c>
      <c r="AV157" s="12" t="s">
        <v>146</v>
      </c>
      <c r="AW157" s="12" t="s">
        <v>6</v>
      </c>
      <c r="AX157" s="12" t="s">
        <v>10</v>
      </c>
      <c r="AY157" s="251" t="s">
        <v>138</v>
      </c>
    </row>
    <row r="158" s="1" customFormat="1" ht="25.5" customHeight="1">
      <c r="B158" s="45"/>
      <c r="C158" s="216" t="s">
        <v>252</v>
      </c>
      <c r="D158" s="216" t="s">
        <v>140</v>
      </c>
      <c r="E158" s="217" t="s">
        <v>253</v>
      </c>
      <c r="F158" s="218" t="s">
        <v>254</v>
      </c>
      <c r="G158" s="219" t="s">
        <v>143</v>
      </c>
      <c r="H158" s="220">
        <v>113.70999999999999</v>
      </c>
      <c r="I158" s="221"/>
      <c r="J158" s="222">
        <f>ROUND(I158*H158,0)</f>
        <v>0</v>
      </c>
      <c r="K158" s="218" t="s">
        <v>144</v>
      </c>
      <c r="L158" s="71"/>
      <c r="M158" s="223" t="s">
        <v>23</v>
      </c>
      <c r="N158" s="224" t="s">
        <v>50</v>
      </c>
      <c r="O158" s="46"/>
      <c r="P158" s="225">
        <f>O158*H158</f>
        <v>0</v>
      </c>
      <c r="Q158" s="225">
        <v>0.0030000000000000001</v>
      </c>
      <c r="R158" s="225">
        <f>Q158*H158</f>
        <v>0.34112999999999999</v>
      </c>
      <c r="S158" s="225">
        <v>0</v>
      </c>
      <c r="T158" s="226">
        <f>S158*H158</f>
        <v>0</v>
      </c>
      <c r="AR158" s="23" t="s">
        <v>145</v>
      </c>
      <c r="AT158" s="23" t="s">
        <v>140</v>
      </c>
      <c r="AU158" s="23" t="s">
        <v>146</v>
      </c>
      <c r="AY158" s="23" t="s">
        <v>138</v>
      </c>
      <c r="BE158" s="227">
        <f>IF(N158="základní",J158,0)</f>
        <v>0</v>
      </c>
      <c r="BF158" s="227">
        <f>IF(N158="snížená",J158,0)</f>
        <v>0</v>
      </c>
      <c r="BG158" s="227">
        <f>IF(N158="zákl. přenesená",J158,0)</f>
        <v>0</v>
      </c>
      <c r="BH158" s="227">
        <f>IF(N158="sníž. přenesená",J158,0)</f>
        <v>0</v>
      </c>
      <c r="BI158" s="227">
        <f>IF(N158="nulová",J158,0)</f>
        <v>0</v>
      </c>
      <c r="BJ158" s="23" t="s">
        <v>146</v>
      </c>
      <c r="BK158" s="227">
        <f>ROUND(I158*H158,0)</f>
        <v>0</v>
      </c>
      <c r="BL158" s="23" t="s">
        <v>145</v>
      </c>
      <c r="BM158" s="23" t="s">
        <v>255</v>
      </c>
    </row>
    <row r="159" s="1" customFormat="1" ht="25.5" customHeight="1">
      <c r="B159" s="45"/>
      <c r="C159" s="216" t="s">
        <v>9</v>
      </c>
      <c r="D159" s="216" t="s">
        <v>140</v>
      </c>
      <c r="E159" s="217" t="s">
        <v>256</v>
      </c>
      <c r="F159" s="218" t="s">
        <v>257</v>
      </c>
      <c r="G159" s="219" t="s">
        <v>143</v>
      </c>
      <c r="H159" s="220">
        <v>51.399000000000001</v>
      </c>
      <c r="I159" s="221"/>
      <c r="J159" s="222">
        <f>ROUND(I159*H159,0)</f>
        <v>0</v>
      </c>
      <c r="K159" s="218" t="s">
        <v>144</v>
      </c>
      <c r="L159" s="71"/>
      <c r="M159" s="223" t="s">
        <v>23</v>
      </c>
      <c r="N159" s="224" t="s">
        <v>50</v>
      </c>
      <c r="O159" s="46"/>
      <c r="P159" s="225">
        <f>O159*H159</f>
        <v>0</v>
      </c>
      <c r="Q159" s="225">
        <v>0.0048900000000000002</v>
      </c>
      <c r="R159" s="225">
        <f>Q159*H159</f>
        <v>0.25134111000000003</v>
      </c>
      <c r="S159" s="225">
        <v>0</v>
      </c>
      <c r="T159" s="226">
        <f>S159*H159</f>
        <v>0</v>
      </c>
      <c r="AR159" s="23" t="s">
        <v>145</v>
      </c>
      <c r="AT159" s="23" t="s">
        <v>140</v>
      </c>
      <c r="AU159" s="23" t="s">
        <v>146</v>
      </c>
      <c r="AY159" s="23" t="s">
        <v>138</v>
      </c>
      <c r="BE159" s="227">
        <f>IF(N159="základní",J159,0)</f>
        <v>0</v>
      </c>
      <c r="BF159" s="227">
        <f>IF(N159="snížená",J159,0)</f>
        <v>0</v>
      </c>
      <c r="BG159" s="227">
        <f>IF(N159="zákl. přenesená",J159,0)</f>
        <v>0</v>
      </c>
      <c r="BH159" s="227">
        <f>IF(N159="sníž. přenesená",J159,0)</f>
        <v>0</v>
      </c>
      <c r="BI159" s="227">
        <f>IF(N159="nulová",J159,0)</f>
        <v>0</v>
      </c>
      <c r="BJ159" s="23" t="s">
        <v>146</v>
      </c>
      <c r="BK159" s="227">
        <f>ROUND(I159*H159,0)</f>
        <v>0</v>
      </c>
      <c r="BL159" s="23" t="s">
        <v>145</v>
      </c>
      <c r="BM159" s="23" t="s">
        <v>258</v>
      </c>
    </row>
    <row r="160" s="1" customFormat="1">
      <c r="B160" s="45"/>
      <c r="C160" s="73"/>
      <c r="D160" s="228" t="s">
        <v>148</v>
      </c>
      <c r="E160" s="73"/>
      <c r="F160" s="229" t="s">
        <v>259</v>
      </c>
      <c r="G160" s="73"/>
      <c r="H160" s="73"/>
      <c r="I160" s="186"/>
      <c r="J160" s="73"/>
      <c r="K160" s="73"/>
      <c r="L160" s="71"/>
      <c r="M160" s="230"/>
      <c r="N160" s="46"/>
      <c r="O160" s="46"/>
      <c r="P160" s="46"/>
      <c r="Q160" s="46"/>
      <c r="R160" s="46"/>
      <c r="S160" s="46"/>
      <c r="T160" s="94"/>
      <c r="AT160" s="23" t="s">
        <v>148</v>
      </c>
      <c r="AU160" s="23" t="s">
        <v>146</v>
      </c>
    </row>
    <row r="161" s="11" customFormat="1">
      <c r="B161" s="231"/>
      <c r="C161" s="232"/>
      <c r="D161" s="228" t="s">
        <v>150</v>
      </c>
      <c r="E161" s="233" t="s">
        <v>23</v>
      </c>
      <c r="F161" s="234" t="s">
        <v>260</v>
      </c>
      <c r="G161" s="232"/>
      <c r="H161" s="233" t="s">
        <v>23</v>
      </c>
      <c r="I161" s="235"/>
      <c r="J161" s="232"/>
      <c r="K161" s="232"/>
      <c r="L161" s="236"/>
      <c r="M161" s="237"/>
      <c r="N161" s="238"/>
      <c r="O161" s="238"/>
      <c r="P161" s="238"/>
      <c r="Q161" s="238"/>
      <c r="R161" s="238"/>
      <c r="S161" s="238"/>
      <c r="T161" s="239"/>
      <c r="AT161" s="240" t="s">
        <v>150</v>
      </c>
      <c r="AU161" s="240" t="s">
        <v>146</v>
      </c>
      <c r="AV161" s="11" t="s">
        <v>10</v>
      </c>
      <c r="AW161" s="11" t="s">
        <v>41</v>
      </c>
      <c r="AX161" s="11" t="s">
        <v>78</v>
      </c>
      <c r="AY161" s="240" t="s">
        <v>138</v>
      </c>
    </row>
    <row r="162" s="12" customFormat="1">
      <c r="B162" s="241"/>
      <c r="C162" s="242"/>
      <c r="D162" s="228" t="s">
        <v>150</v>
      </c>
      <c r="E162" s="243" t="s">
        <v>23</v>
      </c>
      <c r="F162" s="244" t="s">
        <v>261</v>
      </c>
      <c r="G162" s="242"/>
      <c r="H162" s="245">
        <v>51.420999999999999</v>
      </c>
      <c r="I162" s="246"/>
      <c r="J162" s="242"/>
      <c r="K162" s="242"/>
      <c r="L162" s="247"/>
      <c r="M162" s="248"/>
      <c r="N162" s="249"/>
      <c r="O162" s="249"/>
      <c r="P162" s="249"/>
      <c r="Q162" s="249"/>
      <c r="R162" s="249"/>
      <c r="S162" s="249"/>
      <c r="T162" s="250"/>
      <c r="AT162" s="251" t="s">
        <v>150</v>
      </c>
      <c r="AU162" s="251" t="s">
        <v>146</v>
      </c>
      <c r="AV162" s="12" t="s">
        <v>146</v>
      </c>
      <c r="AW162" s="12" t="s">
        <v>41</v>
      </c>
      <c r="AX162" s="12" t="s">
        <v>78</v>
      </c>
      <c r="AY162" s="251" t="s">
        <v>138</v>
      </c>
    </row>
    <row r="163" s="12" customFormat="1">
      <c r="B163" s="241"/>
      <c r="C163" s="242"/>
      <c r="D163" s="228" t="s">
        <v>150</v>
      </c>
      <c r="E163" s="243" t="s">
        <v>23</v>
      </c>
      <c r="F163" s="244" t="s">
        <v>262</v>
      </c>
      <c r="G163" s="242"/>
      <c r="H163" s="245">
        <v>1.0309999999999999</v>
      </c>
      <c r="I163" s="246"/>
      <c r="J163" s="242"/>
      <c r="K163" s="242"/>
      <c r="L163" s="247"/>
      <c r="M163" s="248"/>
      <c r="N163" s="249"/>
      <c r="O163" s="249"/>
      <c r="P163" s="249"/>
      <c r="Q163" s="249"/>
      <c r="R163" s="249"/>
      <c r="S163" s="249"/>
      <c r="T163" s="250"/>
      <c r="AT163" s="251" t="s">
        <v>150</v>
      </c>
      <c r="AU163" s="251" t="s">
        <v>146</v>
      </c>
      <c r="AV163" s="12" t="s">
        <v>146</v>
      </c>
      <c r="AW163" s="12" t="s">
        <v>41</v>
      </c>
      <c r="AX163" s="12" t="s">
        <v>78</v>
      </c>
      <c r="AY163" s="251" t="s">
        <v>138</v>
      </c>
    </row>
    <row r="164" s="12" customFormat="1">
      <c r="B164" s="241"/>
      <c r="C164" s="242"/>
      <c r="D164" s="228" t="s">
        <v>150</v>
      </c>
      <c r="E164" s="243" t="s">
        <v>23</v>
      </c>
      <c r="F164" s="244" t="s">
        <v>263</v>
      </c>
      <c r="G164" s="242"/>
      <c r="H164" s="245">
        <v>-1.0529999999999999</v>
      </c>
      <c r="I164" s="246"/>
      <c r="J164" s="242"/>
      <c r="K164" s="242"/>
      <c r="L164" s="247"/>
      <c r="M164" s="248"/>
      <c r="N164" s="249"/>
      <c r="O164" s="249"/>
      <c r="P164" s="249"/>
      <c r="Q164" s="249"/>
      <c r="R164" s="249"/>
      <c r="S164" s="249"/>
      <c r="T164" s="250"/>
      <c r="AT164" s="251" t="s">
        <v>150</v>
      </c>
      <c r="AU164" s="251" t="s">
        <v>146</v>
      </c>
      <c r="AV164" s="12" t="s">
        <v>146</v>
      </c>
      <c r="AW164" s="12" t="s">
        <v>41</v>
      </c>
      <c r="AX164" s="12" t="s">
        <v>78</v>
      </c>
      <c r="AY164" s="251" t="s">
        <v>138</v>
      </c>
    </row>
    <row r="165" s="13" customFormat="1">
      <c r="B165" s="252"/>
      <c r="C165" s="253"/>
      <c r="D165" s="228" t="s">
        <v>150</v>
      </c>
      <c r="E165" s="254" t="s">
        <v>23</v>
      </c>
      <c r="F165" s="255" t="s">
        <v>153</v>
      </c>
      <c r="G165" s="253"/>
      <c r="H165" s="256">
        <v>51.399000000000001</v>
      </c>
      <c r="I165" s="257"/>
      <c r="J165" s="253"/>
      <c r="K165" s="253"/>
      <c r="L165" s="258"/>
      <c r="M165" s="259"/>
      <c r="N165" s="260"/>
      <c r="O165" s="260"/>
      <c r="P165" s="260"/>
      <c r="Q165" s="260"/>
      <c r="R165" s="260"/>
      <c r="S165" s="260"/>
      <c r="T165" s="261"/>
      <c r="AT165" s="262" t="s">
        <v>150</v>
      </c>
      <c r="AU165" s="262" t="s">
        <v>146</v>
      </c>
      <c r="AV165" s="13" t="s">
        <v>145</v>
      </c>
      <c r="AW165" s="13" t="s">
        <v>41</v>
      </c>
      <c r="AX165" s="13" t="s">
        <v>10</v>
      </c>
      <c r="AY165" s="262" t="s">
        <v>138</v>
      </c>
    </row>
    <row r="166" s="1" customFormat="1" ht="25.5" customHeight="1">
      <c r="B166" s="45"/>
      <c r="C166" s="216" t="s">
        <v>264</v>
      </c>
      <c r="D166" s="216" t="s">
        <v>140</v>
      </c>
      <c r="E166" s="217" t="s">
        <v>265</v>
      </c>
      <c r="F166" s="218" t="s">
        <v>266</v>
      </c>
      <c r="G166" s="219" t="s">
        <v>143</v>
      </c>
      <c r="H166" s="220">
        <v>51.399000000000001</v>
      </c>
      <c r="I166" s="221"/>
      <c r="J166" s="222">
        <f>ROUND(I166*H166,0)</f>
        <v>0</v>
      </c>
      <c r="K166" s="218" t="s">
        <v>144</v>
      </c>
      <c r="L166" s="71"/>
      <c r="M166" s="223" t="s">
        <v>23</v>
      </c>
      <c r="N166" s="224" t="s">
        <v>50</v>
      </c>
      <c r="O166" s="46"/>
      <c r="P166" s="225">
        <f>O166*H166</f>
        <v>0</v>
      </c>
      <c r="Q166" s="225">
        <v>0.0036800000000000001</v>
      </c>
      <c r="R166" s="225">
        <f>Q166*H166</f>
        <v>0.18914832000000001</v>
      </c>
      <c r="S166" s="225">
        <v>0</v>
      </c>
      <c r="T166" s="226">
        <f>S166*H166</f>
        <v>0</v>
      </c>
      <c r="AR166" s="23" t="s">
        <v>145</v>
      </c>
      <c r="AT166" s="23" t="s">
        <v>140</v>
      </c>
      <c r="AU166" s="23" t="s">
        <v>146</v>
      </c>
      <c r="AY166" s="23" t="s">
        <v>138</v>
      </c>
      <c r="BE166" s="227">
        <f>IF(N166="základní",J166,0)</f>
        <v>0</v>
      </c>
      <c r="BF166" s="227">
        <f>IF(N166="snížená",J166,0)</f>
        <v>0</v>
      </c>
      <c r="BG166" s="227">
        <f>IF(N166="zákl. přenesená",J166,0)</f>
        <v>0</v>
      </c>
      <c r="BH166" s="227">
        <f>IF(N166="sníž. přenesená",J166,0)</f>
        <v>0</v>
      </c>
      <c r="BI166" s="227">
        <f>IF(N166="nulová",J166,0)</f>
        <v>0</v>
      </c>
      <c r="BJ166" s="23" t="s">
        <v>146</v>
      </c>
      <c r="BK166" s="227">
        <f>ROUND(I166*H166,0)</f>
        <v>0</v>
      </c>
      <c r="BL166" s="23" t="s">
        <v>145</v>
      </c>
      <c r="BM166" s="23" t="s">
        <v>267</v>
      </c>
    </row>
    <row r="167" s="1" customFormat="1" ht="25.5" customHeight="1">
      <c r="B167" s="45"/>
      <c r="C167" s="216" t="s">
        <v>268</v>
      </c>
      <c r="D167" s="216" t="s">
        <v>140</v>
      </c>
      <c r="E167" s="217" t="s">
        <v>269</v>
      </c>
      <c r="F167" s="218" t="s">
        <v>270</v>
      </c>
      <c r="G167" s="219" t="s">
        <v>143</v>
      </c>
      <c r="H167" s="220">
        <v>388.20800000000003</v>
      </c>
      <c r="I167" s="221"/>
      <c r="J167" s="222">
        <f>ROUND(I167*H167,0)</f>
        <v>0</v>
      </c>
      <c r="K167" s="218" t="s">
        <v>144</v>
      </c>
      <c r="L167" s="71"/>
      <c r="M167" s="223" t="s">
        <v>23</v>
      </c>
      <c r="N167" s="224" t="s">
        <v>50</v>
      </c>
      <c r="O167" s="46"/>
      <c r="P167" s="225">
        <f>O167*H167</f>
        <v>0</v>
      </c>
      <c r="Q167" s="225">
        <v>0.0085000000000000006</v>
      </c>
      <c r="R167" s="225">
        <f>Q167*H167</f>
        <v>3.2997680000000003</v>
      </c>
      <c r="S167" s="225">
        <v>0</v>
      </c>
      <c r="T167" s="226">
        <f>S167*H167</f>
        <v>0</v>
      </c>
      <c r="AR167" s="23" t="s">
        <v>145</v>
      </c>
      <c r="AT167" s="23" t="s">
        <v>140</v>
      </c>
      <c r="AU167" s="23" t="s">
        <v>146</v>
      </c>
      <c r="AY167" s="23" t="s">
        <v>138</v>
      </c>
      <c r="BE167" s="227">
        <f>IF(N167="základní",J167,0)</f>
        <v>0</v>
      </c>
      <c r="BF167" s="227">
        <f>IF(N167="snížená",J167,0)</f>
        <v>0</v>
      </c>
      <c r="BG167" s="227">
        <f>IF(N167="zákl. přenesená",J167,0)</f>
        <v>0</v>
      </c>
      <c r="BH167" s="227">
        <f>IF(N167="sníž. přenesená",J167,0)</f>
        <v>0</v>
      </c>
      <c r="BI167" s="227">
        <f>IF(N167="nulová",J167,0)</f>
        <v>0</v>
      </c>
      <c r="BJ167" s="23" t="s">
        <v>146</v>
      </c>
      <c r="BK167" s="227">
        <f>ROUND(I167*H167,0)</f>
        <v>0</v>
      </c>
      <c r="BL167" s="23" t="s">
        <v>145</v>
      </c>
      <c r="BM167" s="23" t="s">
        <v>271</v>
      </c>
    </row>
    <row r="168" s="1" customFormat="1">
      <c r="B168" s="45"/>
      <c r="C168" s="73"/>
      <c r="D168" s="228" t="s">
        <v>148</v>
      </c>
      <c r="E168" s="73"/>
      <c r="F168" s="229" t="s">
        <v>244</v>
      </c>
      <c r="G168" s="73"/>
      <c r="H168" s="73"/>
      <c r="I168" s="186"/>
      <c r="J168" s="73"/>
      <c r="K168" s="73"/>
      <c r="L168" s="71"/>
      <c r="M168" s="230"/>
      <c r="N168" s="46"/>
      <c r="O168" s="46"/>
      <c r="P168" s="46"/>
      <c r="Q168" s="46"/>
      <c r="R168" s="46"/>
      <c r="S168" s="46"/>
      <c r="T168" s="94"/>
      <c r="AT168" s="23" t="s">
        <v>148</v>
      </c>
      <c r="AU168" s="23" t="s">
        <v>146</v>
      </c>
    </row>
    <row r="169" s="12" customFormat="1">
      <c r="B169" s="241"/>
      <c r="C169" s="242"/>
      <c r="D169" s="228" t="s">
        <v>150</v>
      </c>
      <c r="E169" s="243" t="s">
        <v>23</v>
      </c>
      <c r="F169" s="244" t="s">
        <v>272</v>
      </c>
      <c r="G169" s="242"/>
      <c r="H169" s="245">
        <v>460.80700000000002</v>
      </c>
      <c r="I169" s="246"/>
      <c r="J169" s="242"/>
      <c r="K169" s="242"/>
      <c r="L169" s="247"/>
      <c r="M169" s="248"/>
      <c r="N169" s="249"/>
      <c r="O169" s="249"/>
      <c r="P169" s="249"/>
      <c r="Q169" s="249"/>
      <c r="R169" s="249"/>
      <c r="S169" s="249"/>
      <c r="T169" s="250"/>
      <c r="AT169" s="251" t="s">
        <v>150</v>
      </c>
      <c r="AU169" s="251" t="s">
        <v>146</v>
      </c>
      <c r="AV169" s="12" t="s">
        <v>146</v>
      </c>
      <c r="AW169" s="12" t="s">
        <v>41</v>
      </c>
      <c r="AX169" s="12" t="s">
        <v>78</v>
      </c>
      <c r="AY169" s="251" t="s">
        <v>138</v>
      </c>
    </row>
    <row r="170" s="12" customFormat="1">
      <c r="B170" s="241"/>
      <c r="C170" s="242"/>
      <c r="D170" s="228" t="s">
        <v>150</v>
      </c>
      <c r="E170" s="243" t="s">
        <v>23</v>
      </c>
      <c r="F170" s="244" t="s">
        <v>273</v>
      </c>
      <c r="G170" s="242"/>
      <c r="H170" s="245">
        <v>-70.989000000000004</v>
      </c>
      <c r="I170" s="246"/>
      <c r="J170" s="242"/>
      <c r="K170" s="242"/>
      <c r="L170" s="247"/>
      <c r="M170" s="248"/>
      <c r="N170" s="249"/>
      <c r="O170" s="249"/>
      <c r="P170" s="249"/>
      <c r="Q170" s="249"/>
      <c r="R170" s="249"/>
      <c r="S170" s="249"/>
      <c r="T170" s="250"/>
      <c r="AT170" s="251" t="s">
        <v>150</v>
      </c>
      <c r="AU170" s="251" t="s">
        <v>146</v>
      </c>
      <c r="AV170" s="12" t="s">
        <v>146</v>
      </c>
      <c r="AW170" s="12" t="s">
        <v>41</v>
      </c>
      <c r="AX170" s="12" t="s">
        <v>78</v>
      </c>
      <c r="AY170" s="251" t="s">
        <v>138</v>
      </c>
    </row>
    <row r="171" s="12" customFormat="1">
      <c r="B171" s="241"/>
      <c r="C171" s="242"/>
      <c r="D171" s="228" t="s">
        <v>150</v>
      </c>
      <c r="E171" s="243" t="s">
        <v>23</v>
      </c>
      <c r="F171" s="244" t="s">
        <v>274</v>
      </c>
      <c r="G171" s="242"/>
      <c r="H171" s="245">
        <v>-1.6100000000000001</v>
      </c>
      <c r="I171" s="246"/>
      <c r="J171" s="242"/>
      <c r="K171" s="242"/>
      <c r="L171" s="247"/>
      <c r="M171" s="248"/>
      <c r="N171" s="249"/>
      <c r="O171" s="249"/>
      <c r="P171" s="249"/>
      <c r="Q171" s="249"/>
      <c r="R171" s="249"/>
      <c r="S171" s="249"/>
      <c r="T171" s="250"/>
      <c r="AT171" s="251" t="s">
        <v>150</v>
      </c>
      <c r="AU171" s="251" t="s">
        <v>146</v>
      </c>
      <c r="AV171" s="12" t="s">
        <v>146</v>
      </c>
      <c r="AW171" s="12" t="s">
        <v>41</v>
      </c>
      <c r="AX171" s="12" t="s">
        <v>78</v>
      </c>
      <c r="AY171" s="251" t="s">
        <v>138</v>
      </c>
    </row>
    <row r="172" s="13" customFormat="1">
      <c r="B172" s="252"/>
      <c r="C172" s="253"/>
      <c r="D172" s="228" t="s">
        <v>150</v>
      </c>
      <c r="E172" s="254" t="s">
        <v>23</v>
      </c>
      <c r="F172" s="255" t="s">
        <v>153</v>
      </c>
      <c r="G172" s="253"/>
      <c r="H172" s="256">
        <v>388.20800000000003</v>
      </c>
      <c r="I172" s="257"/>
      <c r="J172" s="253"/>
      <c r="K172" s="253"/>
      <c r="L172" s="258"/>
      <c r="M172" s="259"/>
      <c r="N172" s="260"/>
      <c r="O172" s="260"/>
      <c r="P172" s="260"/>
      <c r="Q172" s="260"/>
      <c r="R172" s="260"/>
      <c r="S172" s="260"/>
      <c r="T172" s="261"/>
      <c r="AT172" s="262" t="s">
        <v>150</v>
      </c>
      <c r="AU172" s="262" t="s">
        <v>146</v>
      </c>
      <c r="AV172" s="13" t="s">
        <v>145</v>
      </c>
      <c r="AW172" s="13" t="s">
        <v>41</v>
      </c>
      <c r="AX172" s="13" t="s">
        <v>10</v>
      </c>
      <c r="AY172" s="262" t="s">
        <v>138</v>
      </c>
    </row>
    <row r="173" s="1" customFormat="1" ht="16.5" customHeight="1">
      <c r="B173" s="45"/>
      <c r="C173" s="263" t="s">
        <v>275</v>
      </c>
      <c r="D173" s="263" t="s">
        <v>191</v>
      </c>
      <c r="E173" s="264" t="s">
        <v>232</v>
      </c>
      <c r="F173" s="265" t="s">
        <v>233</v>
      </c>
      <c r="G173" s="266" t="s">
        <v>143</v>
      </c>
      <c r="H173" s="267">
        <v>395.97199999999998</v>
      </c>
      <c r="I173" s="268"/>
      <c r="J173" s="269">
        <f>ROUND(I173*H173,0)</f>
        <v>0</v>
      </c>
      <c r="K173" s="265" t="s">
        <v>144</v>
      </c>
      <c r="L173" s="270"/>
      <c r="M173" s="271" t="s">
        <v>23</v>
      </c>
      <c r="N173" s="272" t="s">
        <v>50</v>
      </c>
      <c r="O173" s="46"/>
      <c r="P173" s="225">
        <f>O173*H173</f>
        <v>0</v>
      </c>
      <c r="Q173" s="225">
        <v>0.0036800000000000001</v>
      </c>
      <c r="R173" s="225">
        <f>Q173*H173</f>
        <v>1.45717696</v>
      </c>
      <c r="S173" s="225">
        <v>0</v>
      </c>
      <c r="T173" s="226">
        <f>S173*H173</f>
        <v>0</v>
      </c>
      <c r="AR173" s="23" t="s">
        <v>185</v>
      </c>
      <c r="AT173" s="23" t="s">
        <v>191</v>
      </c>
      <c r="AU173" s="23" t="s">
        <v>146</v>
      </c>
      <c r="AY173" s="23" t="s">
        <v>138</v>
      </c>
      <c r="BE173" s="227">
        <f>IF(N173="základní",J173,0)</f>
        <v>0</v>
      </c>
      <c r="BF173" s="227">
        <f>IF(N173="snížená",J173,0)</f>
        <v>0</v>
      </c>
      <c r="BG173" s="227">
        <f>IF(N173="zákl. přenesená",J173,0)</f>
        <v>0</v>
      </c>
      <c r="BH173" s="227">
        <f>IF(N173="sníž. přenesená",J173,0)</f>
        <v>0</v>
      </c>
      <c r="BI173" s="227">
        <f>IF(N173="nulová",J173,0)</f>
        <v>0</v>
      </c>
      <c r="BJ173" s="23" t="s">
        <v>146</v>
      </c>
      <c r="BK173" s="227">
        <f>ROUND(I173*H173,0)</f>
        <v>0</v>
      </c>
      <c r="BL173" s="23" t="s">
        <v>145</v>
      </c>
      <c r="BM173" s="23" t="s">
        <v>276</v>
      </c>
    </row>
    <row r="174" s="1" customFormat="1">
      <c r="B174" s="45"/>
      <c r="C174" s="73"/>
      <c r="D174" s="228" t="s">
        <v>223</v>
      </c>
      <c r="E174" s="73"/>
      <c r="F174" s="229" t="s">
        <v>277</v>
      </c>
      <c r="G174" s="73"/>
      <c r="H174" s="73"/>
      <c r="I174" s="186"/>
      <c r="J174" s="73"/>
      <c r="K174" s="73"/>
      <c r="L174" s="71"/>
      <c r="M174" s="230"/>
      <c r="N174" s="46"/>
      <c r="O174" s="46"/>
      <c r="P174" s="46"/>
      <c r="Q174" s="46"/>
      <c r="R174" s="46"/>
      <c r="S174" s="46"/>
      <c r="T174" s="94"/>
      <c r="AT174" s="23" t="s">
        <v>223</v>
      </c>
      <c r="AU174" s="23" t="s">
        <v>146</v>
      </c>
    </row>
    <row r="175" s="12" customFormat="1">
      <c r="B175" s="241"/>
      <c r="C175" s="242"/>
      <c r="D175" s="228" t="s">
        <v>150</v>
      </c>
      <c r="E175" s="242"/>
      <c r="F175" s="244" t="s">
        <v>278</v>
      </c>
      <c r="G175" s="242"/>
      <c r="H175" s="245">
        <v>395.97199999999998</v>
      </c>
      <c r="I175" s="246"/>
      <c r="J175" s="242"/>
      <c r="K175" s="242"/>
      <c r="L175" s="247"/>
      <c r="M175" s="248"/>
      <c r="N175" s="249"/>
      <c r="O175" s="249"/>
      <c r="P175" s="249"/>
      <c r="Q175" s="249"/>
      <c r="R175" s="249"/>
      <c r="S175" s="249"/>
      <c r="T175" s="250"/>
      <c r="AT175" s="251" t="s">
        <v>150</v>
      </c>
      <c r="AU175" s="251" t="s">
        <v>146</v>
      </c>
      <c r="AV175" s="12" t="s">
        <v>146</v>
      </c>
      <c r="AW175" s="12" t="s">
        <v>6</v>
      </c>
      <c r="AX175" s="12" t="s">
        <v>10</v>
      </c>
      <c r="AY175" s="251" t="s">
        <v>138</v>
      </c>
    </row>
    <row r="176" s="1" customFormat="1" ht="25.5" customHeight="1">
      <c r="B176" s="45"/>
      <c r="C176" s="216" t="s">
        <v>279</v>
      </c>
      <c r="D176" s="216" t="s">
        <v>140</v>
      </c>
      <c r="E176" s="217" t="s">
        <v>280</v>
      </c>
      <c r="F176" s="218" t="s">
        <v>281</v>
      </c>
      <c r="G176" s="219" t="s">
        <v>143</v>
      </c>
      <c r="H176" s="220">
        <v>388.20800000000003</v>
      </c>
      <c r="I176" s="221"/>
      <c r="J176" s="222">
        <f>ROUND(I176*H176,0)</f>
        <v>0</v>
      </c>
      <c r="K176" s="218" t="s">
        <v>144</v>
      </c>
      <c r="L176" s="71"/>
      <c r="M176" s="223" t="s">
        <v>23</v>
      </c>
      <c r="N176" s="224" t="s">
        <v>50</v>
      </c>
      <c r="O176" s="46"/>
      <c r="P176" s="225">
        <f>O176*H176</f>
        <v>0</v>
      </c>
      <c r="Q176" s="225">
        <v>6.0000000000000002E-05</v>
      </c>
      <c r="R176" s="225">
        <f>Q176*H176</f>
        <v>0.023292480000000001</v>
      </c>
      <c r="S176" s="225">
        <v>0</v>
      </c>
      <c r="T176" s="226">
        <f>S176*H176</f>
        <v>0</v>
      </c>
      <c r="AR176" s="23" t="s">
        <v>145</v>
      </c>
      <c r="AT176" s="23" t="s">
        <v>140</v>
      </c>
      <c r="AU176" s="23" t="s">
        <v>146</v>
      </c>
      <c r="AY176" s="23" t="s">
        <v>138</v>
      </c>
      <c r="BE176" s="227">
        <f>IF(N176="základní",J176,0)</f>
        <v>0</v>
      </c>
      <c r="BF176" s="227">
        <f>IF(N176="snížená",J176,0)</f>
        <v>0</v>
      </c>
      <c r="BG176" s="227">
        <f>IF(N176="zákl. přenesená",J176,0)</f>
        <v>0</v>
      </c>
      <c r="BH176" s="227">
        <f>IF(N176="sníž. přenesená",J176,0)</f>
        <v>0</v>
      </c>
      <c r="BI176" s="227">
        <f>IF(N176="nulová",J176,0)</f>
        <v>0</v>
      </c>
      <c r="BJ176" s="23" t="s">
        <v>146</v>
      </c>
      <c r="BK176" s="227">
        <f>ROUND(I176*H176,0)</f>
        <v>0</v>
      </c>
      <c r="BL176" s="23" t="s">
        <v>145</v>
      </c>
      <c r="BM176" s="23" t="s">
        <v>282</v>
      </c>
    </row>
    <row r="177" s="1" customFormat="1">
      <c r="B177" s="45"/>
      <c r="C177" s="73"/>
      <c r="D177" s="228" t="s">
        <v>148</v>
      </c>
      <c r="E177" s="73"/>
      <c r="F177" s="229" t="s">
        <v>244</v>
      </c>
      <c r="G177" s="73"/>
      <c r="H177" s="73"/>
      <c r="I177" s="186"/>
      <c r="J177" s="73"/>
      <c r="K177" s="73"/>
      <c r="L177" s="71"/>
      <c r="M177" s="230"/>
      <c r="N177" s="46"/>
      <c r="O177" s="46"/>
      <c r="P177" s="46"/>
      <c r="Q177" s="46"/>
      <c r="R177" s="46"/>
      <c r="S177" s="46"/>
      <c r="T177" s="94"/>
      <c r="AT177" s="23" t="s">
        <v>148</v>
      </c>
      <c r="AU177" s="23" t="s">
        <v>146</v>
      </c>
    </row>
    <row r="178" s="1" customFormat="1" ht="38.25" customHeight="1">
      <c r="B178" s="45"/>
      <c r="C178" s="216" t="s">
        <v>283</v>
      </c>
      <c r="D178" s="216" t="s">
        <v>140</v>
      </c>
      <c r="E178" s="217" t="s">
        <v>284</v>
      </c>
      <c r="F178" s="218" t="s">
        <v>285</v>
      </c>
      <c r="G178" s="219" t="s">
        <v>286</v>
      </c>
      <c r="H178" s="220">
        <v>138.565</v>
      </c>
      <c r="I178" s="221"/>
      <c r="J178" s="222">
        <f>ROUND(I178*H178,0)</f>
        <v>0</v>
      </c>
      <c r="K178" s="218" t="s">
        <v>144</v>
      </c>
      <c r="L178" s="71"/>
      <c r="M178" s="223" t="s">
        <v>23</v>
      </c>
      <c r="N178" s="224" t="s">
        <v>50</v>
      </c>
      <c r="O178" s="46"/>
      <c r="P178" s="225">
        <f>O178*H178</f>
        <v>0</v>
      </c>
      <c r="Q178" s="225">
        <v>0.00331</v>
      </c>
      <c r="R178" s="225">
        <f>Q178*H178</f>
        <v>0.45865014999999998</v>
      </c>
      <c r="S178" s="225">
        <v>0</v>
      </c>
      <c r="T178" s="226">
        <f>S178*H178</f>
        <v>0</v>
      </c>
      <c r="AR178" s="23" t="s">
        <v>145</v>
      </c>
      <c r="AT178" s="23" t="s">
        <v>140</v>
      </c>
      <c r="AU178" s="23" t="s">
        <v>146</v>
      </c>
      <c r="AY178" s="23" t="s">
        <v>138</v>
      </c>
      <c r="BE178" s="227">
        <f>IF(N178="základní",J178,0)</f>
        <v>0</v>
      </c>
      <c r="BF178" s="227">
        <f>IF(N178="snížená",J178,0)</f>
        <v>0</v>
      </c>
      <c r="BG178" s="227">
        <f>IF(N178="zákl. přenesená",J178,0)</f>
        <v>0</v>
      </c>
      <c r="BH178" s="227">
        <f>IF(N178="sníž. přenesená",J178,0)</f>
        <v>0</v>
      </c>
      <c r="BI178" s="227">
        <f>IF(N178="nulová",J178,0)</f>
        <v>0</v>
      </c>
      <c r="BJ178" s="23" t="s">
        <v>146</v>
      </c>
      <c r="BK178" s="227">
        <f>ROUND(I178*H178,0)</f>
        <v>0</v>
      </c>
      <c r="BL178" s="23" t="s">
        <v>145</v>
      </c>
      <c r="BM178" s="23" t="s">
        <v>287</v>
      </c>
    </row>
    <row r="179" s="1" customFormat="1">
      <c r="B179" s="45"/>
      <c r="C179" s="73"/>
      <c r="D179" s="228" t="s">
        <v>148</v>
      </c>
      <c r="E179" s="73"/>
      <c r="F179" s="229" t="s">
        <v>288</v>
      </c>
      <c r="G179" s="73"/>
      <c r="H179" s="73"/>
      <c r="I179" s="186"/>
      <c r="J179" s="73"/>
      <c r="K179" s="73"/>
      <c r="L179" s="71"/>
      <c r="M179" s="230"/>
      <c r="N179" s="46"/>
      <c r="O179" s="46"/>
      <c r="P179" s="46"/>
      <c r="Q179" s="46"/>
      <c r="R179" s="46"/>
      <c r="S179" s="46"/>
      <c r="T179" s="94"/>
      <c r="AT179" s="23" t="s">
        <v>148</v>
      </c>
      <c r="AU179" s="23" t="s">
        <v>146</v>
      </c>
    </row>
    <row r="180" s="12" customFormat="1">
      <c r="B180" s="241"/>
      <c r="C180" s="242"/>
      <c r="D180" s="228" t="s">
        <v>150</v>
      </c>
      <c r="E180" s="243" t="s">
        <v>23</v>
      </c>
      <c r="F180" s="244" t="s">
        <v>289</v>
      </c>
      <c r="G180" s="242"/>
      <c r="H180" s="245">
        <v>135.04499999999999</v>
      </c>
      <c r="I180" s="246"/>
      <c r="J180" s="242"/>
      <c r="K180" s="242"/>
      <c r="L180" s="247"/>
      <c r="M180" s="248"/>
      <c r="N180" s="249"/>
      <c r="O180" s="249"/>
      <c r="P180" s="249"/>
      <c r="Q180" s="249"/>
      <c r="R180" s="249"/>
      <c r="S180" s="249"/>
      <c r="T180" s="250"/>
      <c r="AT180" s="251" t="s">
        <v>150</v>
      </c>
      <c r="AU180" s="251" t="s">
        <v>146</v>
      </c>
      <c r="AV180" s="12" t="s">
        <v>146</v>
      </c>
      <c r="AW180" s="12" t="s">
        <v>41</v>
      </c>
      <c r="AX180" s="12" t="s">
        <v>78</v>
      </c>
      <c r="AY180" s="251" t="s">
        <v>138</v>
      </c>
    </row>
    <row r="181" s="12" customFormat="1">
      <c r="B181" s="241"/>
      <c r="C181" s="242"/>
      <c r="D181" s="228" t="s">
        <v>150</v>
      </c>
      <c r="E181" s="243" t="s">
        <v>23</v>
      </c>
      <c r="F181" s="244" t="s">
        <v>290</v>
      </c>
      <c r="G181" s="242"/>
      <c r="H181" s="245">
        <v>3.52</v>
      </c>
      <c r="I181" s="246"/>
      <c r="J181" s="242"/>
      <c r="K181" s="242"/>
      <c r="L181" s="247"/>
      <c r="M181" s="248"/>
      <c r="N181" s="249"/>
      <c r="O181" s="249"/>
      <c r="P181" s="249"/>
      <c r="Q181" s="249"/>
      <c r="R181" s="249"/>
      <c r="S181" s="249"/>
      <c r="T181" s="250"/>
      <c r="AT181" s="251" t="s">
        <v>150</v>
      </c>
      <c r="AU181" s="251" t="s">
        <v>146</v>
      </c>
      <c r="AV181" s="12" t="s">
        <v>146</v>
      </c>
      <c r="AW181" s="12" t="s">
        <v>41</v>
      </c>
      <c r="AX181" s="12" t="s">
        <v>78</v>
      </c>
      <c r="AY181" s="251" t="s">
        <v>138</v>
      </c>
    </row>
    <row r="182" s="13" customFormat="1">
      <c r="B182" s="252"/>
      <c r="C182" s="253"/>
      <c r="D182" s="228" t="s">
        <v>150</v>
      </c>
      <c r="E182" s="254" t="s">
        <v>23</v>
      </c>
      <c r="F182" s="255" t="s">
        <v>153</v>
      </c>
      <c r="G182" s="253"/>
      <c r="H182" s="256">
        <v>138.565</v>
      </c>
      <c r="I182" s="257"/>
      <c r="J182" s="253"/>
      <c r="K182" s="253"/>
      <c r="L182" s="258"/>
      <c r="M182" s="259"/>
      <c r="N182" s="260"/>
      <c r="O182" s="260"/>
      <c r="P182" s="260"/>
      <c r="Q182" s="260"/>
      <c r="R182" s="260"/>
      <c r="S182" s="260"/>
      <c r="T182" s="261"/>
      <c r="AT182" s="262" t="s">
        <v>150</v>
      </c>
      <c r="AU182" s="262" t="s">
        <v>146</v>
      </c>
      <c r="AV182" s="13" t="s">
        <v>145</v>
      </c>
      <c r="AW182" s="13" t="s">
        <v>41</v>
      </c>
      <c r="AX182" s="13" t="s">
        <v>10</v>
      </c>
      <c r="AY182" s="262" t="s">
        <v>138</v>
      </c>
    </row>
    <row r="183" s="1" customFormat="1" ht="16.5" customHeight="1">
      <c r="B183" s="45"/>
      <c r="C183" s="263" t="s">
        <v>291</v>
      </c>
      <c r="D183" s="263" t="s">
        <v>191</v>
      </c>
      <c r="E183" s="264" t="s">
        <v>292</v>
      </c>
      <c r="F183" s="265" t="s">
        <v>293</v>
      </c>
      <c r="G183" s="266" t="s">
        <v>143</v>
      </c>
      <c r="H183" s="267">
        <v>62.353999999999999</v>
      </c>
      <c r="I183" s="268"/>
      <c r="J183" s="269">
        <f>ROUND(I183*H183,0)</f>
        <v>0</v>
      </c>
      <c r="K183" s="265" t="s">
        <v>144</v>
      </c>
      <c r="L183" s="270"/>
      <c r="M183" s="271" t="s">
        <v>23</v>
      </c>
      <c r="N183" s="272" t="s">
        <v>50</v>
      </c>
      <c r="O183" s="46"/>
      <c r="P183" s="225">
        <f>O183*H183</f>
        <v>0</v>
      </c>
      <c r="Q183" s="225">
        <v>0.00092000000000000003</v>
      </c>
      <c r="R183" s="225">
        <f>Q183*H183</f>
        <v>0.057365680000000002</v>
      </c>
      <c r="S183" s="225">
        <v>0</v>
      </c>
      <c r="T183" s="226">
        <f>S183*H183</f>
        <v>0</v>
      </c>
      <c r="AR183" s="23" t="s">
        <v>185</v>
      </c>
      <c r="AT183" s="23" t="s">
        <v>191</v>
      </c>
      <c r="AU183" s="23" t="s">
        <v>146</v>
      </c>
      <c r="AY183" s="23" t="s">
        <v>138</v>
      </c>
      <c r="BE183" s="227">
        <f>IF(N183="základní",J183,0)</f>
        <v>0</v>
      </c>
      <c r="BF183" s="227">
        <f>IF(N183="snížená",J183,0)</f>
        <v>0</v>
      </c>
      <c r="BG183" s="227">
        <f>IF(N183="zákl. přenesená",J183,0)</f>
        <v>0</v>
      </c>
      <c r="BH183" s="227">
        <f>IF(N183="sníž. přenesená",J183,0)</f>
        <v>0</v>
      </c>
      <c r="BI183" s="227">
        <f>IF(N183="nulová",J183,0)</f>
        <v>0</v>
      </c>
      <c r="BJ183" s="23" t="s">
        <v>146</v>
      </c>
      <c r="BK183" s="227">
        <f>ROUND(I183*H183,0)</f>
        <v>0</v>
      </c>
      <c r="BL183" s="23" t="s">
        <v>145</v>
      </c>
      <c r="BM183" s="23" t="s">
        <v>294</v>
      </c>
    </row>
    <row r="184" s="1" customFormat="1">
      <c r="B184" s="45"/>
      <c r="C184" s="73"/>
      <c r="D184" s="228" t="s">
        <v>223</v>
      </c>
      <c r="E184" s="73"/>
      <c r="F184" s="229" t="s">
        <v>277</v>
      </c>
      <c r="G184" s="73"/>
      <c r="H184" s="73"/>
      <c r="I184" s="186"/>
      <c r="J184" s="73"/>
      <c r="K184" s="73"/>
      <c r="L184" s="71"/>
      <c r="M184" s="230"/>
      <c r="N184" s="46"/>
      <c r="O184" s="46"/>
      <c r="P184" s="46"/>
      <c r="Q184" s="46"/>
      <c r="R184" s="46"/>
      <c r="S184" s="46"/>
      <c r="T184" s="94"/>
      <c r="AT184" s="23" t="s">
        <v>223</v>
      </c>
      <c r="AU184" s="23" t="s">
        <v>146</v>
      </c>
    </row>
    <row r="185" s="12" customFormat="1">
      <c r="B185" s="241"/>
      <c r="C185" s="242"/>
      <c r="D185" s="228" t="s">
        <v>150</v>
      </c>
      <c r="E185" s="242"/>
      <c r="F185" s="244" t="s">
        <v>295</v>
      </c>
      <c r="G185" s="242"/>
      <c r="H185" s="245">
        <v>62.353999999999999</v>
      </c>
      <c r="I185" s="246"/>
      <c r="J185" s="242"/>
      <c r="K185" s="242"/>
      <c r="L185" s="247"/>
      <c r="M185" s="248"/>
      <c r="N185" s="249"/>
      <c r="O185" s="249"/>
      <c r="P185" s="249"/>
      <c r="Q185" s="249"/>
      <c r="R185" s="249"/>
      <c r="S185" s="249"/>
      <c r="T185" s="250"/>
      <c r="AT185" s="251" t="s">
        <v>150</v>
      </c>
      <c r="AU185" s="251" t="s">
        <v>146</v>
      </c>
      <c r="AV185" s="12" t="s">
        <v>146</v>
      </c>
      <c r="AW185" s="12" t="s">
        <v>6</v>
      </c>
      <c r="AX185" s="12" t="s">
        <v>10</v>
      </c>
      <c r="AY185" s="251" t="s">
        <v>138</v>
      </c>
    </row>
    <row r="186" s="1" customFormat="1" ht="25.5" customHeight="1">
      <c r="B186" s="45"/>
      <c r="C186" s="216" t="s">
        <v>296</v>
      </c>
      <c r="D186" s="216" t="s">
        <v>140</v>
      </c>
      <c r="E186" s="217" t="s">
        <v>297</v>
      </c>
      <c r="F186" s="218" t="s">
        <v>298</v>
      </c>
      <c r="G186" s="219" t="s">
        <v>286</v>
      </c>
      <c r="H186" s="220">
        <v>60.659999999999997</v>
      </c>
      <c r="I186" s="221"/>
      <c r="J186" s="222">
        <f>ROUND(I186*H186,0)</f>
        <v>0</v>
      </c>
      <c r="K186" s="218" t="s">
        <v>144</v>
      </c>
      <c r="L186" s="71"/>
      <c r="M186" s="223" t="s">
        <v>23</v>
      </c>
      <c r="N186" s="224" t="s">
        <v>50</v>
      </c>
      <c r="O186" s="46"/>
      <c r="P186" s="225">
        <f>O186*H186</f>
        <v>0</v>
      </c>
      <c r="Q186" s="225">
        <v>6.0000000000000002E-05</v>
      </c>
      <c r="R186" s="225">
        <f>Q186*H186</f>
        <v>0.0036395999999999998</v>
      </c>
      <c r="S186" s="225">
        <v>0</v>
      </c>
      <c r="T186" s="226">
        <f>S186*H186</f>
        <v>0</v>
      </c>
      <c r="AR186" s="23" t="s">
        <v>145</v>
      </c>
      <c r="AT186" s="23" t="s">
        <v>140</v>
      </c>
      <c r="AU186" s="23" t="s">
        <v>146</v>
      </c>
      <c r="AY186" s="23" t="s">
        <v>138</v>
      </c>
      <c r="BE186" s="227">
        <f>IF(N186="základní",J186,0)</f>
        <v>0</v>
      </c>
      <c r="BF186" s="227">
        <f>IF(N186="snížená",J186,0)</f>
        <v>0</v>
      </c>
      <c r="BG186" s="227">
        <f>IF(N186="zákl. přenesená",J186,0)</f>
        <v>0</v>
      </c>
      <c r="BH186" s="227">
        <f>IF(N186="sníž. přenesená",J186,0)</f>
        <v>0</v>
      </c>
      <c r="BI186" s="227">
        <f>IF(N186="nulová",J186,0)</f>
        <v>0</v>
      </c>
      <c r="BJ186" s="23" t="s">
        <v>146</v>
      </c>
      <c r="BK186" s="227">
        <f>ROUND(I186*H186,0)</f>
        <v>0</v>
      </c>
      <c r="BL186" s="23" t="s">
        <v>145</v>
      </c>
      <c r="BM186" s="23" t="s">
        <v>299</v>
      </c>
    </row>
    <row r="187" s="1" customFormat="1">
      <c r="B187" s="45"/>
      <c r="C187" s="73"/>
      <c r="D187" s="228" t="s">
        <v>148</v>
      </c>
      <c r="E187" s="73"/>
      <c r="F187" s="229" t="s">
        <v>300</v>
      </c>
      <c r="G187" s="73"/>
      <c r="H187" s="73"/>
      <c r="I187" s="186"/>
      <c r="J187" s="73"/>
      <c r="K187" s="73"/>
      <c r="L187" s="71"/>
      <c r="M187" s="230"/>
      <c r="N187" s="46"/>
      <c r="O187" s="46"/>
      <c r="P187" s="46"/>
      <c r="Q187" s="46"/>
      <c r="R187" s="46"/>
      <c r="S187" s="46"/>
      <c r="T187" s="94"/>
      <c r="AT187" s="23" t="s">
        <v>148</v>
      </c>
      <c r="AU187" s="23" t="s">
        <v>146</v>
      </c>
    </row>
    <row r="188" s="12" customFormat="1">
      <c r="B188" s="241"/>
      <c r="C188" s="242"/>
      <c r="D188" s="228" t="s">
        <v>150</v>
      </c>
      <c r="E188" s="243" t="s">
        <v>23</v>
      </c>
      <c r="F188" s="244" t="s">
        <v>301</v>
      </c>
      <c r="G188" s="242"/>
      <c r="H188" s="245">
        <v>60.659999999999997</v>
      </c>
      <c r="I188" s="246"/>
      <c r="J188" s="242"/>
      <c r="K188" s="242"/>
      <c r="L188" s="247"/>
      <c r="M188" s="248"/>
      <c r="N188" s="249"/>
      <c r="O188" s="249"/>
      <c r="P188" s="249"/>
      <c r="Q188" s="249"/>
      <c r="R188" s="249"/>
      <c r="S188" s="249"/>
      <c r="T188" s="250"/>
      <c r="AT188" s="251" t="s">
        <v>150</v>
      </c>
      <c r="AU188" s="251" t="s">
        <v>146</v>
      </c>
      <c r="AV188" s="12" t="s">
        <v>146</v>
      </c>
      <c r="AW188" s="12" t="s">
        <v>41</v>
      </c>
      <c r="AX188" s="12" t="s">
        <v>78</v>
      </c>
      <c r="AY188" s="251" t="s">
        <v>138</v>
      </c>
    </row>
    <row r="189" s="13" customFormat="1">
      <c r="B189" s="252"/>
      <c r="C189" s="253"/>
      <c r="D189" s="228" t="s">
        <v>150</v>
      </c>
      <c r="E189" s="254" t="s">
        <v>23</v>
      </c>
      <c r="F189" s="255" t="s">
        <v>153</v>
      </c>
      <c r="G189" s="253"/>
      <c r="H189" s="256">
        <v>60.659999999999997</v>
      </c>
      <c r="I189" s="257"/>
      <c r="J189" s="253"/>
      <c r="K189" s="253"/>
      <c r="L189" s="258"/>
      <c r="M189" s="259"/>
      <c r="N189" s="260"/>
      <c r="O189" s="260"/>
      <c r="P189" s="260"/>
      <c r="Q189" s="260"/>
      <c r="R189" s="260"/>
      <c r="S189" s="260"/>
      <c r="T189" s="261"/>
      <c r="AT189" s="262" t="s">
        <v>150</v>
      </c>
      <c r="AU189" s="262" t="s">
        <v>146</v>
      </c>
      <c r="AV189" s="13" t="s">
        <v>145</v>
      </c>
      <c r="AW189" s="13" t="s">
        <v>41</v>
      </c>
      <c r="AX189" s="13" t="s">
        <v>10</v>
      </c>
      <c r="AY189" s="262" t="s">
        <v>138</v>
      </c>
    </row>
    <row r="190" s="1" customFormat="1" ht="16.5" customHeight="1">
      <c r="B190" s="45"/>
      <c r="C190" s="263" t="s">
        <v>302</v>
      </c>
      <c r="D190" s="263" t="s">
        <v>191</v>
      </c>
      <c r="E190" s="264" t="s">
        <v>303</v>
      </c>
      <c r="F190" s="265" t="s">
        <v>304</v>
      </c>
      <c r="G190" s="266" t="s">
        <v>286</v>
      </c>
      <c r="H190" s="267">
        <v>63.692999999999998</v>
      </c>
      <c r="I190" s="268"/>
      <c r="J190" s="269">
        <f>ROUND(I190*H190,0)</f>
        <v>0</v>
      </c>
      <c r="K190" s="265" t="s">
        <v>144</v>
      </c>
      <c r="L190" s="270"/>
      <c r="M190" s="271" t="s">
        <v>23</v>
      </c>
      <c r="N190" s="272" t="s">
        <v>50</v>
      </c>
      <c r="O190" s="46"/>
      <c r="P190" s="225">
        <f>O190*H190</f>
        <v>0</v>
      </c>
      <c r="Q190" s="225">
        <v>0.00059999999999999995</v>
      </c>
      <c r="R190" s="225">
        <f>Q190*H190</f>
        <v>0.038215799999999994</v>
      </c>
      <c r="S190" s="225">
        <v>0</v>
      </c>
      <c r="T190" s="226">
        <f>S190*H190</f>
        <v>0</v>
      </c>
      <c r="AR190" s="23" t="s">
        <v>185</v>
      </c>
      <c r="AT190" s="23" t="s">
        <v>191</v>
      </c>
      <c r="AU190" s="23" t="s">
        <v>146</v>
      </c>
      <c r="AY190" s="23" t="s">
        <v>138</v>
      </c>
      <c r="BE190" s="227">
        <f>IF(N190="základní",J190,0)</f>
        <v>0</v>
      </c>
      <c r="BF190" s="227">
        <f>IF(N190="snížená",J190,0)</f>
        <v>0</v>
      </c>
      <c r="BG190" s="227">
        <f>IF(N190="zákl. přenesená",J190,0)</f>
        <v>0</v>
      </c>
      <c r="BH190" s="227">
        <f>IF(N190="sníž. přenesená",J190,0)</f>
        <v>0</v>
      </c>
      <c r="BI190" s="227">
        <f>IF(N190="nulová",J190,0)</f>
        <v>0</v>
      </c>
      <c r="BJ190" s="23" t="s">
        <v>146</v>
      </c>
      <c r="BK190" s="227">
        <f>ROUND(I190*H190,0)</f>
        <v>0</v>
      </c>
      <c r="BL190" s="23" t="s">
        <v>145</v>
      </c>
      <c r="BM190" s="23" t="s">
        <v>305</v>
      </c>
    </row>
    <row r="191" s="12" customFormat="1">
      <c r="B191" s="241"/>
      <c r="C191" s="242"/>
      <c r="D191" s="228" t="s">
        <v>150</v>
      </c>
      <c r="E191" s="242"/>
      <c r="F191" s="244" t="s">
        <v>306</v>
      </c>
      <c r="G191" s="242"/>
      <c r="H191" s="245">
        <v>63.692999999999998</v>
      </c>
      <c r="I191" s="246"/>
      <c r="J191" s="242"/>
      <c r="K191" s="242"/>
      <c r="L191" s="247"/>
      <c r="M191" s="248"/>
      <c r="N191" s="249"/>
      <c r="O191" s="249"/>
      <c r="P191" s="249"/>
      <c r="Q191" s="249"/>
      <c r="R191" s="249"/>
      <c r="S191" s="249"/>
      <c r="T191" s="250"/>
      <c r="AT191" s="251" t="s">
        <v>150</v>
      </c>
      <c r="AU191" s="251" t="s">
        <v>146</v>
      </c>
      <c r="AV191" s="12" t="s">
        <v>146</v>
      </c>
      <c r="AW191" s="12" t="s">
        <v>6</v>
      </c>
      <c r="AX191" s="12" t="s">
        <v>10</v>
      </c>
      <c r="AY191" s="251" t="s">
        <v>138</v>
      </c>
    </row>
    <row r="192" s="1" customFormat="1" ht="25.5" customHeight="1">
      <c r="B192" s="45"/>
      <c r="C192" s="216" t="s">
        <v>307</v>
      </c>
      <c r="D192" s="216" t="s">
        <v>140</v>
      </c>
      <c r="E192" s="217" t="s">
        <v>308</v>
      </c>
      <c r="F192" s="218" t="s">
        <v>309</v>
      </c>
      <c r="G192" s="219" t="s">
        <v>286</v>
      </c>
      <c r="H192" s="220">
        <v>381.64699999999999</v>
      </c>
      <c r="I192" s="221"/>
      <c r="J192" s="222">
        <f>ROUND(I192*H192,0)</f>
        <v>0</v>
      </c>
      <c r="K192" s="218" t="s">
        <v>144</v>
      </c>
      <c r="L192" s="71"/>
      <c r="M192" s="223" t="s">
        <v>23</v>
      </c>
      <c r="N192" s="224" t="s">
        <v>50</v>
      </c>
      <c r="O192" s="46"/>
      <c r="P192" s="225">
        <f>O192*H192</f>
        <v>0</v>
      </c>
      <c r="Q192" s="225">
        <v>0.00025000000000000001</v>
      </c>
      <c r="R192" s="225">
        <f>Q192*H192</f>
        <v>0.095411750000000004</v>
      </c>
      <c r="S192" s="225">
        <v>0</v>
      </c>
      <c r="T192" s="226">
        <f>S192*H192</f>
        <v>0</v>
      </c>
      <c r="AR192" s="23" t="s">
        <v>145</v>
      </c>
      <c r="AT192" s="23" t="s">
        <v>140</v>
      </c>
      <c r="AU192" s="23" t="s">
        <v>146</v>
      </c>
      <c r="AY192" s="23" t="s">
        <v>138</v>
      </c>
      <c r="BE192" s="227">
        <f>IF(N192="základní",J192,0)</f>
        <v>0</v>
      </c>
      <c r="BF192" s="227">
        <f>IF(N192="snížená",J192,0)</f>
        <v>0</v>
      </c>
      <c r="BG192" s="227">
        <f>IF(N192="zákl. přenesená",J192,0)</f>
        <v>0</v>
      </c>
      <c r="BH192" s="227">
        <f>IF(N192="sníž. přenesená",J192,0)</f>
        <v>0</v>
      </c>
      <c r="BI192" s="227">
        <f>IF(N192="nulová",J192,0)</f>
        <v>0</v>
      </c>
      <c r="BJ192" s="23" t="s">
        <v>146</v>
      </c>
      <c r="BK192" s="227">
        <f>ROUND(I192*H192,0)</f>
        <v>0</v>
      </c>
      <c r="BL192" s="23" t="s">
        <v>145</v>
      </c>
      <c r="BM192" s="23" t="s">
        <v>310</v>
      </c>
    </row>
    <row r="193" s="1" customFormat="1">
      <c r="B193" s="45"/>
      <c r="C193" s="73"/>
      <c r="D193" s="228" t="s">
        <v>148</v>
      </c>
      <c r="E193" s="73"/>
      <c r="F193" s="229" t="s">
        <v>300</v>
      </c>
      <c r="G193" s="73"/>
      <c r="H193" s="73"/>
      <c r="I193" s="186"/>
      <c r="J193" s="73"/>
      <c r="K193" s="73"/>
      <c r="L193" s="71"/>
      <c r="M193" s="230"/>
      <c r="N193" s="46"/>
      <c r="O193" s="46"/>
      <c r="P193" s="46"/>
      <c r="Q193" s="46"/>
      <c r="R193" s="46"/>
      <c r="S193" s="46"/>
      <c r="T193" s="94"/>
      <c r="AT193" s="23" t="s">
        <v>148</v>
      </c>
      <c r="AU193" s="23" t="s">
        <v>146</v>
      </c>
    </row>
    <row r="194" s="1" customFormat="1" ht="16.5" customHeight="1">
      <c r="B194" s="45"/>
      <c r="C194" s="263" t="s">
        <v>311</v>
      </c>
      <c r="D194" s="263" t="s">
        <v>191</v>
      </c>
      <c r="E194" s="264" t="s">
        <v>312</v>
      </c>
      <c r="F194" s="265" t="s">
        <v>313</v>
      </c>
      <c r="G194" s="266" t="s">
        <v>286</v>
      </c>
      <c r="H194" s="267">
        <v>157.286</v>
      </c>
      <c r="I194" s="268"/>
      <c r="J194" s="269">
        <f>ROUND(I194*H194,0)</f>
        <v>0</v>
      </c>
      <c r="K194" s="265" t="s">
        <v>144</v>
      </c>
      <c r="L194" s="270"/>
      <c r="M194" s="271" t="s">
        <v>23</v>
      </c>
      <c r="N194" s="272" t="s">
        <v>50</v>
      </c>
      <c r="O194" s="46"/>
      <c r="P194" s="225">
        <f>O194*H194</f>
        <v>0</v>
      </c>
      <c r="Q194" s="225">
        <v>4.0000000000000003E-05</v>
      </c>
      <c r="R194" s="225">
        <f>Q194*H194</f>
        <v>0.0062914400000000006</v>
      </c>
      <c r="S194" s="225">
        <v>0</v>
      </c>
      <c r="T194" s="226">
        <f>S194*H194</f>
        <v>0</v>
      </c>
      <c r="AR194" s="23" t="s">
        <v>185</v>
      </c>
      <c r="AT194" s="23" t="s">
        <v>191</v>
      </c>
      <c r="AU194" s="23" t="s">
        <v>146</v>
      </c>
      <c r="AY194" s="23" t="s">
        <v>138</v>
      </c>
      <c r="BE194" s="227">
        <f>IF(N194="základní",J194,0)</f>
        <v>0</v>
      </c>
      <c r="BF194" s="227">
        <f>IF(N194="snížená",J194,0)</f>
        <v>0</v>
      </c>
      <c r="BG194" s="227">
        <f>IF(N194="zákl. přenesená",J194,0)</f>
        <v>0</v>
      </c>
      <c r="BH194" s="227">
        <f>IF(N194="sníž. přenesená",J194,0)</f>
        <v>0</v>
      </c>
      <c r="BI194" s="227">
        <f>IF(N194="nulová",J194,0)</f>
        <v>0</v>
      </c>
      <c r="BJ194" s="23" t="s">
        <v>146</v>
      </c>
      <c r="BK194" s="227">
        <f>ROUND(I194*H194,0)</f>
        <v>0</v>
      </c>
      <c r="BL194" s="23" t="s">
        <v>145</v>
      </c>
      <c r="BM194" s="23" t="s">
        <v>314</v>
      </c>
    </row>
    <row r="195" s="1" customFormat="1">
      <c r="B195" s="45"/>
      <c r="C195" s="73"/>
      <c r="D195" s="228" t="s">
        <v>223</v>
      </c>
      <c r="E195" s="73"/>
      <c r="F195" s="229" t="s">
        <v>315</v>
      </c>
      <c r="G195" s="73"/>
      <c r="H195" s="73"/>
      <c r="I195" s="186"/>
      <c r="J195" s="73"/>
      <c r="K195" s="73"/>
      <c r="L195" s="71"/>
      <c r="M195" s="230"/>
      <c r="N195" s="46"/>
      <c r="O195" s="46"/>
      <c r="P195" s="46"/>
      <c r="Q195" s="46"/>
      <c r="R195" s="46"/>
      <c r="S195" s="46"/>
      <c r="T195" s="94"/>
      <c r="AT195" s="23" t="s">
        <v>223</v>
      </c>
      <c r="AU195" s="23" t="s">
        <v>146</v>
      </c>
    </row>
    <row r="196" s="12" customFormat="1">
      <c r="B196" s="241"/>
      <c r="C196" s="242"/>
      <c r="D196" s="228" t="s">
        <v>150</v>
      </c>
      <c r="E196" s="243" t="s">
        <v>23</v>
      </c>
      <c r="F196" s="244" t="s">
        <v>316</v>
      </c>
      <c r="G196" s="242"/>
      <c r="H196" s="245">
        <v>149.79599999999999</v>
      </c>
      <c r="I196" s="246"/>
      <c r="J196" s="242"/>
      <c r="K196" s="242"/>
      <c r="L196" s="247"/>
      <c r="M196" s="248"/>
      <c r="N196" s="249"/>
      <c r="O196" s="249"/>
      <c r="P196" s="249"/>
      <c r="Q196" s="249"/>
      <c r="R196" s="249"/>
      <c r="S196" s="249"/>
      <c r="T196" s="250"/>
      <c r="AT196" s="251" t="s">
        <v>150</v>
      </c>
      <c r="AU196" s="251" t="s">
        <v>146</v>
      </c>
      <c r="AV196" s="12" t="s">
        <v>146</v>
      </c>
      <c r="AW196" s="12" t="s">
        <v>41</v>
      </c>
      <c r="AX196" s="12" t="s">
        <v>78</v>
      </c>
      <c r="AY196" s="251" t="s">
        <v>138</v>
      </c>
    </row>
    <row r="197" s="13" customFormat="1">
      <c r="B197" s="252"/>
      <c r="C197" s="253"/>
      <c r="D197" s="228" t="s">
        <v>150</v>
      </c>
      <c r="E197" s="254" t="s">
        <v>23</v>
      </c>
      <c r="F197" s="255" t="s">
        <v>153</v>
      </c>
      <c r="G197" s="253"/>
      <c r="H197" s="256">
        <v>149.79599999999999</v>
      </c>
      <c r="I197" s="257"/>
      <c r="J197" s="253"/>
      <c r="K197" s="253"/>
      <c r="L197" s="258"/>
      <c r="M197" s="259"/>
      <c r="N197" s="260"/>
      <c r="O197" s="260"/>
      <c r="P197" s="260"/>
      <c r="Q197" s="260"/>
      <c r="R197" s="260"/>
      <c r="S197" s="260"/>
      <c r="T197" s="261"/>
      <c r="AT197" s="262" t="s">
        <v>150</v>
      </c>
      <c r="AU197" s="262" t="s">
        <v>146</v>
      </c>
      <c r="AV197" s="13" t="s">
        <v>145</v>
      </c>
      <c r="AW197" s="13" t="s">
        <v>41</v>
      </c>
      <c r="AX197" s="13" t="s">
        <v>10</v>
      </c>
      <c r="AY197" s="262" t="s">
        <v>138</v>
      </c>
    </row>
    <row r="198" s="12" customFormat="1">
      <c r="B198" s="241"/>
      <c r="C198" s="242"/>
      <c r="D198" s="228" t="s">
        <v>150</v>
      </c>
      <c r="E198" s="242"/>
      <c r="F198" s="244" t="s">
        <v>317</v>
      </c>
      <c r="G198" s="242"/>
      <c r="H198" s="245">
        <v>157.286</v>
      </c>
      <c r="I198" s="246"/>
      <c r="J198" s="242"/>
      <c r="K198" s="242"/>
      <c r="L198" s="247"/>
      <c r="M198" s="248"/>
      <c r="N198" s="249"/>
      <c r="O198" s="249"/>
      <c r="P198" s="249"/>
      <c r="Q198" s="249"/>
      <c r="R198" s="249"/>
      <c r="S198" s="249"/>
      <c r="T198" s="250"/>
      <c r="AT198" s="251" t="s">
        <v>150</v>
      </c>
      <c r="AU198" s="251" t="s">
        <v>146</v>
      </c>
      <c r="AV198" s="12" t="s">
        <v>146</v>
      </c>
      <c r="AW198" s="12" t="s">
        <v>6</v>
      </c>
      <c r="AX198" s="12" t="s">
        <v>10</v>
      </c>
      <c r="AY198" s="251" t="s">
        <v>138</v>
      </c>
    </row>
    <row r="199" s="1" customFormat="1" ht="16.5" customHeight="1">
      <c r="B199" s="45"/>
      <c r="C199" s="263" t="s">
        <v>318</v>
      </c>
      <c r="D199" s="263" t="s">
        <v>191</v>
      </c>
      <c r="E199" s="264" t="s">
        <v>319</v>
      </c>
      <c r="F199" s="265" t="s">
        <v>320</v>
      </c>
      <c r="G199" s="266" t="s">
        <v>286</v>
      </c>
      <c r="H199" s="267">
        <v>191.358</v>
      </c>
      <c r="I199" s="268"/>
      <c r="J199" s="269">
        <f>ROUND(I199*H199,0)</f>
        <v>0</v>
      </c>
      <c r="K199" s="265" t="s">
        <v>144</v>
      </c>
      <c r="L199" s="270"/>
      <c r="M199" s="271" t="s">
        <v>23</v>
      </c>
      <c r="N199" s="272" t="s">
        <v>50</v>
      </c>
      <c r="O199" s="46"/>
      <c r="P199" s="225">
        <f>O199*H199</f>
        <v>0</v>
      </c>
      <c r="Q199" s="225">
        <v>3.0000000000000001E-05</v>
      </c>
      <c r="R199" s="225">
        <f>Q199*H199</f>
        <v>0.0057407400000000003</v>
      </c>
      <c r="S199" s="225">
        <v>0</v>
      </c>
      <c r="T199" s="226">
        <f>S199*H199</f>
        <v>0</v>
      </c>
      <c r="AR199" s="23" t="s">
        <v>185</v>
      </c>
      <c r="AT199" s="23" t="s">
        <v>191</v>
      </c>
      <c r="AU199" s="23" t="s">
        <v>146</v>
      </c>
      <c r="AY199" s="23" t="s">
        <v>138</v>
      </c>
      <c r="BE199" s="227">
        <f>IF(N199="základní",J199,0)</f>
        <v>0</v>
      </c>
      <c r="BF199" s="227">
        <f>IF(N199="snížená",J199,0)</f>
        <v>0</v>
      </c>
      <c r="BG199" s="227">
        <f>IF(N199="zákl. přenesená",J199,0)</f>
        <v>0</v>
      </c>
      <c r="BH199" s="227">
        <f>IF(N199="sníž. přenesená",J199,0)</f>
        <v>0</v>
      </c>
      <c r="BI199" s="227">
        <f>IF(N199="nulová",J199,0)</f>
        <v>0</v>
      </c>
      <c r="BJ199" s="23" t="s">
        <v>146</v>
      </c>
      <c r="BK199" s="227">
        <f>ROUND(I199*H199,0)</f>
        <v>0</v>
      </c>
      <c r="BL199" s="23" t="s">
        <v>145</v>
      </c>
      <c r="BM199" s="23" t="s">
        <v>321</v>
      </c>
    </row>
    <row r="200" s="12" customFormat="1">
      <c r="B200" s="241"/>
      <c r="C200" s="242"/>
      <c r="D200" s="228" t="s">
        <v>150</v>
      </c>
      <c r="E200" s="243" t="s">
        <v>23</v>
      </c>
      <c r="F200" s="244" t="s">
        <v>322</v>
      </c>
      <c r="G200" s="242"/>
      <c r="H200" s="245">
        <v>149.79599999999999</v>
      </c>
      <c r="I200" s="246"/>
      <c r="J200" s="242"/>
      <c r="K200" s="242"/>
      <c r="L200" s="247"/>
      <c r="M200" s="248"/>
      <c r="N200" s="249"/>
      <c r="O200" s="249"/>
      <c r="P200" s="249"/>
      <c r="Q200" s="249"/>
      <c r="R200" s="249"/>
      <c r="S200" s="249"/>
      <c r="T200" s="250"/>
      <c r="AT200" s="251" t="s">
        <v>150</v>
      </c>
      <c r="AU200" s="251" t="s">
        <v>146</v>
      </c>
      <c r="AV200" s="12" t="s">
        <v>146</v>
      </c>
      <c r="AW200" s="12" t="s">
        <v>41</v>
      </c>
      <c r="AX200" s="12" t="s">
        <v>78</v>
      </c>
      <c r="AY200" s="251" t="s">
        <v>138</v>
      </c>
    </row>
    <row r="201" s="12" customFormat="1">
      <c r="B201" s="241"/>
      <c r="C201" s="242"/>
      <c r="D201" s="228" t="s">
        <v>150</v>
      </c>
      <c r="E201" s="243" t="s">
        <v>23</v>
      </c>
      <c r="F201" s="244" t="s">
        <v>323</v>
      </c>
      <c r="G201" s="242"/>
      <c r="H201" s="245">
        <v>32.450000000000003</v>
      </c>
      <c r="I201" s="246"/>
      <c r="J201" s="242"/>
      <c r="K201" s="242"/>
      <c r="L201" s="247"/>
      <c r="M201" s="248"/>
      <c r="N201" s="249"/>
      <c r="O201" s="249"/>
      <c r="P201" s="249"/>
      <c r="Q201" s="249"/>
      <c r="R201" s="249"/>
      <c r="S201" s="249"/>
      <c r="T201" s="250"/>
      <c r="AT201" s="251" t="s">
        <v>150</v>
      </c>
      <c r="AU201" s="251" t="s">
        <v>146</v>
      </c>
      <c r="AV201" s="12" t="s">
        <v>146</v>
      </c>
      <c r="AW201" s="12" t="s">
        <v>41</v>
      </c>
      <c r="AX201" s="12" t="s">
        <v>78</v>
      </c>
      <c r="AY201" s="251" t="s">
        <v>138</v>
      </c>
    </row>
    <row r="202" s="13" customFormat="1">
      <c r="B202" s="252"/>
      <c r="C202" s="253"/>
      <c r="D202" s="228" t="s">
        <v>150</v>
      </c>
      <c r="E202" s="254" t="s">
        <v>23</v>
      </c>
      <c r="F202" s="255" t="s">
        <v>153</v>
      </c>
      <c r="G202" s="253"/>
      <c r="H202" s="256">
        <v>182.24600000000001</v>
      </c>
      <c r="I202" s="257"/>
      <c r="J202" s="253"/>
      <c r="K202" s="253"/>
      <c r="L202" s="258"/>
      <c r="M202" s="259"/>
      <c r="N202" s="260"/>
      <c r="O202" s="260"/>
      <c r="P202" s="260"/>
      <c r="Q202" s="260"/>
      <c r="R202" s="260"/>
      <c r="S202" s="260"/>
      <c r="T202" s="261"/>
      <c r="AT202" s="262" t="s">
        <v>150</v>
      </c>
      <c r="AU202" s="262" t="s">
        <v>146</v>
      </c>
      <c r="AV202" s="13" t="s">
        <v>145</v>
      </c>
      <c r="AW202" s="13" t="s">
        <v>41</v>
      </c>
      <c r="AX202" s="13" t="s">
        <v>10</v>
      </c>
      <c r="AY202" s="262" t="s">
        <v>138</v>
      </c>
    </row>
    <row r="203" s="12" customFormat="1">
      <c r="B203" s="241"/>
      <c r="C203" s="242"/>
      <c r="D203" s="228" t="s">
        <v>150</v>
      </c>
      <c r="E203" s="242"/>
      <c r="F203" s="244" t="s">
        <v>324</v>
      </c>
      <c r="G203" s="242"/>
      <c r="H203" s="245">
        <v>191.358</v>
      </c>
      <c r="I203" s="246"/>
      <c r="J203" s="242"/>
      <c r="K203" s="242"/>
      <c r="L203" s="247"/>
      <c r="M203" s="248"/>
      <c r="N203" s="249"/>
      <c r="O203" s="249"/>
      <c r="P203" s="249"/>
      <c r="Q203" s="249"/>
      <c r="R203" s="249"/>
      <c r="S203" s="249"/>
      <c r="T203" s="250"/>
      <c r="AT203" s="251" t="s">
        <v>150</v>
      </c>
      <c r="AU203" s="251" t="s">
        <v>146</v>
      </c>
      <c r="AV203" s="12" t="s">
        <v>146</v>
      </c>
      <c r="AW203" s="12" t="s">
        <v>6</v>
      </c>
      <c r="AX203" s="12" t="s">
        <v>10</v>
      </c>
      <c r="AY203" s="251" t="s">
        <v>138</v>
      </c>
    </row>
    <row r="204" s="1" customFormat="1" ht="16.5" customHeight="1">
      <c r="B204" s="45"/>
      <c r="C204" s="263" t="s">
        <v>325</v>
      </c>
      <c r="D204" s="263" t="s">
        <v>191</v>
      </c>
      <c r="E204" s="264" t="s">
        <v>326</v>
      </c>
      <c r="F204" s="265" t="s">
        <v>327</v>
      </c>
      <c r="G204" s="266" t="s">
        <v>286</v>
      </c>
      <c r="H204" s="267">
        <v>52.085000000000001</v>
      </c>
      <c r="I204" s="268"/>
      <c r="J204" s="269">
        <f>ROUND(I204*H204,0)</f>
        <v>0</v>
      </c>
      <c r="K204" s="265" t="s">
        <v>144</v>
      </c>
      <c r="L204" s="270"/>
      <c r="M204" s="271" t="s">
        <v>23</v>
      </c>
      <c r="N204" s="272" t="s">
        <v>50</v>
      </c>
      <c r="O204" s="46"/>
      <c r="P204" s="225">
        <f>O204*H204</f>
        <v>0</v>
      </c>
      <c r="Q204" s="225">
        <v>0.00020000000000000001</v>
      </c>
      <c r="R204" s="225">
        <f>Q204*H204</f>
        <v>0.010417000000000001</v>
      </c>
      <c r="S204" s="225">
        <v>0</v>
      </c>
      <c r="T204" s="226">
        <f>S204*H204</f>
        <v>0</v>
      </c>
      <c r="AR204" s="23" t="s">
        <v>185</v>
      </c>
      <c r="AT204" s="23" t="s">
        <v>191</v>
      </c>
      <c r="AU204" s="23" t="s">
        <v>146</v>
      </c>
      <c r="AY204" s="23" t="s">
        <v>138</v>
      </c>
      <c r="BE204" s="227">
        <f>IF(N204="základní",J204,0)</f>
        <v>0</v>
      </c>
      <c r="BF204" s="227">
        <f>IF(N204="snížená",J204,0)</f>
        <v>0</v>
      </c>
      <c r="BG204" s="227">
        <f>IF(N204="zákl. přenesená",J204,0)</f>
        <v>0</v>
      </c>
      <c r="BH204" s="227">
        <f>IF(N204="sníž. přenesená",J204,0)</f>
        <v>0</v>
      </c>
      <c r="BI204" s="227">
        <f>IF(N204="nulová",J204,0)</f>
        <v>0</v>
      </c>
      <c r="BJ204" s="23" t="s">
        <v>146</v>
      </c>
      <c r="BK204" s="227">
        <f>ROUND(I204*H204,0)</f>
        <v>0</v>
      </c>
      <c r="BL204" s="23" t="s">
        <v>145</v>
      </c>
      <c r="BM204" s="23" t="s">
        <v>328</v>
      </c>
    </row>
    <row r="205" s="12" customFormat="1">
      <c r="B205" s="241"/>
      <c r="C205" s="242"/>
      <c r="D205" s="228" t="s">
        <v>150</v>
      </c>
      <c r="E205" s="243" t="s">
        <v>23</v>
      </c>
      <c r="F205" s="244" t="s">
        <v>329</v>
      </c>
      <c r="G205" s="242"/>
      <c r="H205" s="245">
        <v>49.604999999999997</v>
      </c>
      <c r="I205" s="246"/>
      <c r="J205" s="242"/>
      <c r="K205" s="242"/>
      <c r="L205" s="247"/>
      <c r="M205" s="248"/>
      <c r="N205" s="249"/>
      <c r="O205" s="249"/>
      <c r="P205" s="249"/>
      <c r="Q205" s="249"/>
      <c r="R205" s="249"/>
      <c r="S205" s="249"/>
      <c r="T205" s="250"/>
      <c r="AT205" s="251" t="s">
        <v>150</v>
      </c>
      <c r="AU205" s="251" t="s">
        <v>146</v>
      </c>
      <c r="AV205" s="12" t="s">
        <v>146</v>
      </c>
      <c r="AW205" s="12" t="s">
        <v>41</v>
      </c>
      <c r="AX205" s="12" t="s">
        <v>78</v>
      </c>
      <c r="AY205" s="251" t="s">
        <v>138</v>
      </c>
    </row>
    <row r="206" s="13" customFormat="1">
      <c r="B206" s="252"/>
      <c r="C206" s="253"/>
      <c r="D206" s="228" t="s">
        <v>150</v>
      </c>
      <c r="E206" s="254" t="s">
        <v>23</v>
      </c>
      <c r="F206" s="255" t="s">
        <v>153</v>
      </c>
      <c r="G206" s="253"/>
      <c r="H206" s="256">
        <v>49.604999999999997</v>
      </c>
      <c r="I206" s="257"/>
      <c r="J206" s="253"/>
      <c r="K206" s="253"/>
      <c r="L206" s="258"/>
      <c r="M206" s="259"/>
      <c r="N206" s="260"/>
      <c r="O206" s="260"/>
      <c r="P206" s="260"/>
      <c r="Q206" s="260"/>
      <c r="R206" s="260"/>
      <c r="S206" s="260"/>
      <c r="T206" s="261"/>
      <c r="AT206" s="262" t="s">
        <v>150</v>
      </c>
      <c r="AU206" s="262" t="s">
        <v>146</v>
      </c>
      <c r="AV206" s="13" t="s">
        <v>145</v>
      </c>
      <c r="AW206" s="13" t="s">
        <v>41</v>
      </c>
      <c r="AX206" s="13" t="s">
        <v>10</v>
      </c>
      <c r="AY206" s="262" t="s">
        <v>138</v>
      </c>
    </row>
    <row r="207" s="12" customFormat="1">
      <c r="B207" s="241"/>
      <c r="C207" s="242"/>
      <c r="D207" s="228" t="s">
        <v>150</v>
      </c>
      <c r="E207" s="242"/>
      <c r="F207" s="244" t="s">
        <v>330</v>
      </c>
      <c r="G207" s="242"/>
      <c r="H207" s="245">
        <v>52.085000000000001</v>
      </c>
      <c r="I207" s="246"/>
      <c r="J207" s="242"/>
      <c r="K207" s="242"/>
      <c r="L207" s="247"/>
      <c r="M207" s="248"/>
      <c r="N207" s="249"/>
      <c r="O207" s="249"/>
      <c r="P207" s="249"/>
      <c r="Q207" s="249"/>
      <c r="R207" s="249"/>
      <c r="S207" s="249"/>
      <c r="T207" s="250"/>
      <c r="AT207" s="251" t="s">
        <v>150</v>
      </c>
      <c r="AU207" s="251" t="s">
        <v>146</v>
      </c>
      <c r="AV207" s="12" t="s">
        <v>146</v>
      </c>
      <c r="AW207" s="12" t="s">
        <v>6</v>
      </c>
      <c r="AX207" s="12" t="s">
        <v>10</v>
      </c>
      <c r="AY207" s="251" t="s">
        <v>138</v>
      </c>
    </row>
    <row r="208" s="1" customFormat="1" ht="25.5" customHeight="1">
      <c r="B208" s="45"/>
      <c r="C208" s="216" t="s">
        <v>331</v>
      </c>
      <c r="D208" s="216" t="s">
        <v>140</v>
      </c>
      <c r="E208" s="217" t="s">
        <v>332</v>
      </c>
      <c r="F208" s="218" t="s">
        <v>333</v>
      </c>
      <c r="G208" s="219" t="s">
        <v>143</v>
      </c>
      <c r="H208" s="220">
        <v>47.670999999999999</v>
      </c>
      <c r="I208" s="221"/>
      <c r="J208" s="222">
        <f>ROUND(I208*H208,0)</f>
        <v>0</v>
      </c>
      <c r="K208" s="218" t="s">
        <v>144</v>
      </c>
      <c r="L208" s="71"/>
      <c r="M208" s="223" t="s">
        <v>23</v>
      </c>
      <c r="N208" s="224" t="s">
        <v>50</v>
      </c>
      <c r="O208" s="46"/>
      <c r="P208" s="225">
        <f>O208*H208</f>
        <v>0</v>
      </c>
      <c r="Q208" s="225">
        <v>0.0048900000000000002</v>
      </c>
      <c r="R208" s="225">
        <f>Q208*H208</f>
        <v>0.23311119</v>
      </c>
      <c r="S208" s="225">
        <v>0</v>
      </c>
      <c r="T208" s="226">
        <f>S208*H208</f>
        <v>0</v>
      </c>
      <c r="AR208" s="23" t="s">
        <v>145</v>
      </c>
      <c r="AT208" s="23" t="s">
        <v>140</v>
      </c>
      <c r="AU208" s="23" t="s">
        <v>146</v>
      </c>
      <c r="AY208" s="23" t="s">
        <v>138</v>
      </c>
      <c r="BE208" s="227">
        <f>IF(N208="základní",J208,0)</f>
        <v>0</v>
      </c>
      <c r="BF208" s="227">
        <f>IF(N208="snížená",J208,0)</f>
        <v>0</v>
      </c>
      <c r="BG208" s="227">
        <f>IF(N208="zákl. přenesená",J208,0)</f>
        <v>0</v>
      </c>
      <c r="BH208" s="227">
        <f>IF(N208="sníž. přenesená",J208,0)</f>
        <v>0</v>
      </c>
      <c r="BI208" s="227">
        <f>IF(N208="nulová",J208,0)</f>
        <v>0</v>
      </c>
      <c r="BJ208" s="23" t="s">
        <v>146</v>
      </c>
      <c r="BK208" s="227">
        <f>ROUND(I208*H208,0)</f>
        <v>0</v>
      </c>
      <c r="BL208" s="23" t="s">
        <v>145</v>
      </c>
      <c r="BM208" s="23" t="s">
        <v>334</v>
      </c>
    </row>
    <row r="209" s="1" customFormat="1">
      <c r="B209" s="45"/>
      <c r="C209" s="73"/>
      <c r="D209" s="228" t="s">
        <v>148</v>
      </c>
      <c r="E209" s="73"/>
      <c r="F209" s="229" t="s">
        <v>259</v>
      </c>
      <c r="G209" s="73"/>
      <c r="H209" s="73"/>
      <c r="I209" s="186"/>
      <c r="J209" s="73"/>
      <c r="K209" s="73"/>
      <c r="L209" s="71"/>
      <c r="M209" s="230"/>
      <c r="N209" s="46"/>
      <c r="O209" s="46"/>
      <c r="P209" s="46"/>
      <c r="Q209" s="46"/>
      <c r="R209" s="46"/>
      <c r="S209" s="46"/>
      <c r="T209" s="94"/>
      <c r="AT209" s="23" t="s">
        <v>148</v>
      </c>
      <c r="AU209" s="23" t="s">
        <v>146</v>
      </c>
    </row>
    <row r="210" s="11" customFormat="1">
      <c r="B210" s="231"/>
      <c r="C210" s="232"/>
      <c r="D210" s="228" t="s">
        <v>150</v>
      </c>
      <c r="E210" s="233" t="s">
        <v>23</v>
      </c>
      <c r="F210" s="234" t="s">
        <v>335</v>
      </c>
      <c r="G210" s="232"/>
      <c r="H210" s="233" t="s">
        <v>23</v>
      </c>
      <c r="I210" s="235"/>
      <c r="J210" s="232"/>
      <c r="K210" s="232"/>
      <c r="L210" s="236"/>
      <c r="M210" s="237"/>
      <c r="N210" s="238"/>
      <c r="O210" s="238"/>
      <c r="P210" s="238"/>
      <c r="Q210" s="238"/>
      <c r="R210" s="238"/>
      <c r="S210" s="238"/>
      <c r="T210" s="239"/>
      <c r="AT210" s="240" t="s">
        <v>150</v>
      </c>
      <c r="AU210" s="240" t="s">
        <v>146</v>
      </c>
      <c r="AV210" s="11" t="s">
        <v>10</v>
      </c>
      <c r="AW210" s="11" t="s">
        <v>41</v>
      </c>
      <c r="AX210" s="11" t="s">
        <v>78</v>
      </c>
      <c r="AY210" s="240" t="s">
        <v>138</v>
      </c>
    </row>
    <row r="211" s="12" customFormat="1">
      <c r="B211" s="241"/>
      <c r="C211" s="242"/>
      <c r="D211" s="228" t="s">
        <v>150</v>
      </c>
      <c r="E211" s="243" t="s">
        <v>23</v>
      </c>
      <c r="F211" s="244" t="s">
        <v>336</v>
      </c>
      <c r="G211" s="242"/>
      <c r="H211" s="245">
        <v>3.29</v>
      </c>
      <c r="I211" s="246"/>
      <c r="J211" s="242"/>
      <c r="K211" s="242"/>
      <c r="L211" s="247"/>
      <c r="M211" s="248"/>
      <c r="N211" s="249"/>
      <c r="O211" s="249"/>
      <c r="P211" s="249"/>
      <c r="Q211" s="249"/>
      <c r="R211" s="249"/>
      <c r="S211" s="249"/>
      <c r="T211" s="250"/>
      <c r="AT211" s="251" t="s">
        <v>150</v>
      </c>
      <c r="AU211" s="251" t="s">
        <v>146</v>
      </c>
      <c r="AV211" s="12" t="s">
        <v>146</v>
      </c>
      <c r="AW211" s="12" t="s">
        <v>41</v>
      </c>
      <c r="AX211" s="12" t="s">
        <v>78</v>
      </c>
      <c r="AY211" s="251" t="s">
        <v>138</v>
      </c>
    </row>
    <row r="212" s="11" customFormat="1">
      <c r="B212" s="231"/>
      <c r="C212" s="232"/>
      <c r="D212" s="228" t="s">
        <v>150</v>
      </c>
      <c r="E212" s="233" t="s">
        <v>23</v>
      </c>
      <c r="F212" s="234" t="s">
        <v>337</v>
      </c>
      <c r="G212" s="232"/>
      <c r="H212" s="233" t="s">
        <v>23</v>
      </c>
      <c r="I212" s="235"/>
      <c r="J212" s="232"/>
      <c r="K212" s="232"/>
      <c r="L212" s="236"/>
      <c r="M212" s="237"/>
      <c r="N212" s="238"/>
      <c r="O212" s="238"/>
      <c r="P212" s="238"/>
      <c r="Q212" s="238"/>
      <c r="R212" s="238"/>
      <c r="S212" s="238"/>
      <c r="T212" s="239"/>
      <c r="AT212" s="240" t="s">
        <v>150</v>
      </c>
      <c r="AU212" s="240" t="s">
        <v>146</v>
      </c>
      <c r="AV212" s="11" t="s">
        <v>10</v>
      </c>
      <c r="AW212" s="11" t="s">
        <v>41</v>
      </c>
      <c r="AX212" s="11" t="s">
        <v>78</v>
      </c>
      <c r="AY212" s="240" t="s">
        <v>138</v>
      </c>
    </row>
    <row r="213" s="12" customFormat="1">
      <c r="B213" s="241"/>
      <c r="C213" s="242"/>
      <c r="D213" s="228" t="s">
        <v>150</v>
      </c>
      <c r="E213" s="243" t="s">
        <v>23</v>
      </c>
      <c r="F213" s="244" t="s">
        <v>338</v>
      </c>
      <c r="G213" s="242"/>
      <c r="H213" s="245">
        <v>44.381</v>
      </c>
      <c r="I213" s="246"/>
      <c r="J213" s="242"/>
      <c r="K213" s="242"/>
      <c r="L213" s="247"/>
      <c r="M213" s="248"/>
      <c r="N213" s="249"/>
      <c r="O213" s="249"/>
      <c r="P213" s="249"/>
      <c r="Q213" s="249"/>
      <c r="R213" s="249"/>
      <c r="S213" s="249"/>
      <c r="T213" s="250"/>
      <c r="AT213" s="251" t="s">
        <v>150</v>
      </c>
      <c r="AU213" s="251" t="s">
        <v>146</v>
      </c>
      <c r="AV213" s="12" t="s">
        <v>146</v>
      </c>
      <c r="AW213" s="12" t="s">
        <v>41</v>
      </c>
      <c r="AX213" s="12" t="s">
        <v>78</v>
      </c>
      <c r="AY213" s="251" t="s">
        <v>138</v>
      </c>
    </row>
    <row r="214" s="13" customFormat="1">
      <c r="B214" s="252"/>
      <c r="C214" s="253"/>
      <c r="D214" s="228" t="s">
        <v>150</v>
      </c>
      <c r="E214" s="254" t="s">
        <v>23</v>
      </c>
      <c r="F214" s="255" t="s">
        <v>153</v>
      </c>
      <c r="G214" s="253"/>
      <c r="H214" s="256">
        <v>47.670999999999999</v>
      </c>
      <c r="I214" s="257"/>
      <c r="J214" s="253"/>
      <c r="K214" s="253"/>
      <c r="L214" s="258"/>
      <c r="M214" s="259"/>
      <c r="N214" s="260"/>
      <c r="O214" s="260"/>
      <c r="P214" s="260"/>
      <c r="Q214" s="260"/>
      <c r="R214" s="260"/>
      <c r="S214" s="260"/>
      <c r="T214" s="261"/>
      <c r="AT214" s="262" t="s">
        <v>150</v>
      </c>
      <c r="AU214" s="262" t="s">
        <v>146</v>
      </c>
      <c r="AV214" s="13" t="s">
        <v>145</v>
      </c>
      <c r="AW214" s="13" t="s">
        <v>41</v>
      </c>
      <c r="AX214" s="13" t="s">
        <v>10</v>
      </c>
      <c r="AY214" s="262" t="s">
        <v>138</v>
      </c>
    </row>
    <row r="215" s="1" customFormat="1" ht="25.5" customHeight="1">
      <c r="B215" s="45"/>
      <c r="C215" s="216" t="s">
        <v>339</v>
      </c>
      <c r="D215" s="216" t="s">
        <v>140</v>
      </c>
      <c r="E215" s="217" t="s">
        <v>340</v>
      </c>
      <c r="F215" s="218" t="s">
        <v>341</v>
      </c>
      <c r="G215" s="219" t="s">
        <v>143</v>
      </c>
      <c r="H215" s="220">
        <v>491.30500000000001</v>
      </c>
      <c r="I215" s="221"/>
      <c r="J215" s="222">
        <f>ROUND(I215*H215,0)</f>
        <v>0</v>
      </c>
      <c r="K215" s="218" t="s">
        <v>144</v>
      </c>
      <c r="L215" s="71"/>
      <c r="M215" s="223" t="s">
        <v>23</v>
      </c>
      <c r="N215" s="224" t="s">
        <v>50</v>
      </c>
      <c r="O215" s="46"/>
      <c r="P215" s="225">
        <f>O215*H215</f>
        <v>0</v>
      </c>
      <c r="Q215" s="225">
        <v>0.0026800000000000001</v>
      </c>
      <c r="R215" s="225">
        <f>Q215*H215</f>
        <v>1.3166974</v>
      </c>
      <c r="S215" s="225">
        <v>0</v>
      </c>
      <c r="T215" s="226">
        <f>S215*H215</f>
        <v>0</v>
      </c>
      <c r="AR215" s="23" t="s">
        <v>145</v>
      </c>
      <c r="AT215" s="23" t="s">
        <v>140</v>
      </c>
      <c r="AU215" s="23" t="s">
        <v>146</v>
      </c>
      <c r="AY215" s="23" t="s">
        <v>138</v>
      </c>
      <c r="BE215" s="227">
        <f>IF(N215="základní",J215,0)</f>
        <v>0</v>
      </c>
      <c r="BF215" s="227">
        <f>IF(N215="snížená",J215,0)</f>
        <v>0</v>
      </c>
      <c r="BG215" s="227">
        <f>IF(N215="zákl. přenesená",J215,0)</f>
        <v>0</v>
      </c>
      <c r="BH215" s="227">
        <f>IF(N215="sníž. přenesená",J215,0)</f>
        <v>0</v>
      </c>
      <c r="BI215" s="227">
        <f>IF(N215="nulová",J215,0)</f>
        <v>0</v>
      </c>
      <c r="BJ215" s="23" t="s">
        <v>146</v>
      </c>
      <c r="BK215" s="227">
        <f>ROUND(I215*H215,0)</f>
        <v>0</v>
      </c>
      <c r="BL215" s="23" t="s">
        <v>145</v>
      </c>
      <c r="BM215" s="23" t="s">
        <v>342</v>
      </c>
    </row>
    <row r="216" s="12" customFormat="1">
      <c r="B216" s="241"/>
      <c r="C216" s="242"/>
      <c r="D216" s="228" t="s">
        <v>150</v>
      </c>
      <c r="E216" s="243" t="s">
        <v>23</v>
      </c>
      <c r="F216" s="244" t="s">
        <v>343</v>
      </c>
      <c r="G216" s="242"/>
      <c r="H216" s="245">
        <v>491.30500000000001</v>
      </c>
      <c r="I216" s="246"/>
      <c r="J216" s="242"/>
      <c r="K216" s="242"/>
      <c r="L216" s="247"/>
      <c r="M216" s="248"/>
      <c r="N216" s="249"/>
      <c r="O216" s="249"/>
      <c r="P216" s="249"/>
      <c r="Q216" s="249"/>
      <c r="R216" s="249"/>
      <c r="S216" s="249"/>
      <c r="T216" s="250"/>
      <c r="AT216" s="251" t="s">
        <v>150</v>
      </c>
      <c r="AU216" s="251" t="s">
        <v>146</v>
      </c>
      <c r="AV216" s="12" t="s">
        <v>146</v>
      </c>
      <c r="AW216" s="12" t="s">
        <v>41</v>
      </c>
      <c r="AX216" s="12" t="s">
        <v>78</v>
      </c>
      <c r="AY216" s="251" t="s">
        <v>138</v>
      </c>
    </row>
    <row r="217" s="13" customFormat="1">
      <c r="B217" s="252"/>
      <c r="C217" s="253"/>
      <c r="D217" s="228" t="s">
        <v>150</v>
      </c>
      <c r="E217" s="254" t="s">
        <v>23</v>
      </c>
      <c r="F217" s="255" t="s">
        <v>153</v>
      </c>
      <c r="G217" s="253"/>
      <c r="H217" s="256">
        <v>491.30500000000001</v>
      </c>
      <c r="I217" s="257"/>
      <c r="J217" s="253"/>
      <c r="K217" s="253"/>
      <c r="L217" s="258"/>
      <c r="M217" s="259"/>
      <c r="N217" s="260"/>
      <c r="O217" s="260"/>
      <c r="P217" s="260"/>
      <c r="Q217" s="260"/>
      <c r="R217" s="260"/>
      <c r="S217" s="260"/>
      <c r="T217" s="261"/>
      <c r="AT217" s="262" t="s">
        <v>150</v>
      </c>
      <c r="AU217" s="262" t="s">
        <v>146</v>
      </c>
      <c r="AV217" s="13" t="s">
        <v>145</v>
      </c>
      <c r="AW217" s="13" t="s">
        <v>41</v>
      </c>
      <c r="AX217" s="13" t="s">
        <v>10</v>
      </c>
      <c r="AY217" s="262" t="s">
        <v>138</v>
      </c>
    </row>
    <row r="218" s="1" customFormat="1" ht="25.5" customHeight="1">
      <c r="B218" s="45"/>
      <c r="C218" s="216" t="s">
        <v>344</v>
      </c>
      <c r="D218" s="216" t="s">
        <v>140</v>
      </c>
      <c r="E218" s="217" t="s">
        <v>345</v>
      </c>
      <c r="F218" s="218" t="s">
        <v>346</v>
      </c>
      <c r="G218" s="219" t="s">
        <v>143</v>
      </c>
      <c r="H218" s="220">
        <v>491.30500000000001</v>
      </c>
      <c r="I218" s="221"/>
      <c r="J218" s="222">
        <f>ROUND(I218*H218,0)</f>
        <v>0</v>
      </c>
      <c r="K218" s="218" t="s">
        <v>144</v>
      </c>
      <c r="L218" s="71"/>
      <c r="M218" s="223" t="s">
        <v>23</v>
      </c>
      <c r="N218" s="224" t="s">
        <v>50</v>
      </c>
      <c r="O218" s="46"/>
      <c r="P218" s="225">
        <f>O218*H218</f>
        <v>0</v>
      </c>
      <c r="Q218" s="225">
        <v>0.0026800000000000001</v>
      </c>
      <c r="R218" s="225">
        <f>Q218*H218</f>
        <v>1.3166974</v>
      </c>
      <c r="S218" s="225">
        <v>0</v>
      </c>
      <c r="T218" s="226">
        <f>S218*H218</f>
        <v>0</v>
      </c>
      <c r="AR218" s="23" t="s">
        <v>145</v>
      </c>
      <c r="AT218" s="23" t="s">
        <v>140</v>
      </c>
      <c r="AU218" s="23" t="s">
        <v>146</v>
      </c>
      <c r="AY218" s="23" t="s">
        <v>138</v>
      </c>
      <c r="BE218" s="227">
        <f>IF(N218="základní",J218,0)</f>
        <v>0</v>
      </c>
      <c r="BF218" s="227">
        <f>IF(N218="snížená",J218,0)</f>
        <v>0</v>
      </c>
      <c r="BG218" s="227">
        <f>IF(N218="zákl. přenesená",J218,0)</f>
        <v>0</v>
      </c>
      <c r="BH218" s="227">
        <f>IF(N218="sníž. přenesená",J218,0)</f>
        <v>0</v>
      </c>
      <c r="BI218" s="227">
        <f>IF(N218="nulová",J218,0)</f>
        <v>0</v>
      </c>
      <c r="BJ218" s="23" t="s">
        <v>146</v>
      </c>
      <c r="BK218" s="227">
        <f>ROUND(I218*H218,0)</f>
        <v>0</v>
      </c>
      <c r="BL218" s="23" t="s">
        <v>145</v>
      </c>
      <c r="BM218" s="23" t="s">
        <v>347</v>
      </c>
    </row>
    <row r="219" s="1" customFormat="1" ht="16.5" customHeight="1">
      <c r="B219" s="45"/>
      <c r="C219" s="216" t="s">
        <v>348</v>
      </c>
      <c r="D219" s="216" t="s">
        <v>140</v>
      </c>
      <c r="E219" s="217" t="s">
        <v>349</v>
      </c>
      <c r="F219" s="218" t="s">
        <v>350</v>
      </c>
      <c r="G219" s="219" t="s">
        <v>143</v>
      </c>
      <c r="H219" s="220">
        <v>563.71900000000005</v>
      </c>
      <c r="I219" s="221"/>
      <c r="J219" s="222">
        <f>ROUND(I219*H219,0)</f>
        <v>0</v>
      </c>
      <c r="K219" s="218" t="s">
        <v>144</v>
      </c>
      <c r="L219" s="71"/>
      <c r="M219" s="223" t="s">
        <v>23</v>
      </c>
      <c r="N219" s="224" t="s">
        <v>50</v>
      </c>
      <c r="O219" s="46"/>
      <c r="P219" s="225">
        <f>O219*H219</f>
        <v>0</v>
      </c>
      <c r="Q219" s="225">
        <v>0</v>
      </c>
      <c r="R219" s="225">
        <f>Q219*H219</f>
        <v>0</v>
      </c>
      <c r="S219" s="225">
        <v>0</v>
      </c>
      <c r="T219" s="226">
        <f>S219*H219</f>
        <v>0</v>
      </c>
      <c r="AR219" s="23" t="s">
        <v>145</v>
      </c>
      <c r="AT219" s="23" t="s">
        <v>140</v>
      </c>
      <c r="AU219" s="23" t="s">
        <v>146</v>
      </c>
      <c r="AY219" s="23" t="s">
        <v>138</v>
      </c>
      <c r="BE219" s="227">
        <f>IF(N219="základní",J219,0)</f>
        <v>0</v>
      </c>
      <c r="BF219" s="227">
        <f>IF(N219="snížená",J219,0)</f>
        <v>0</v>
      </c>
      <c r="BG219" s="227">
        <f>IF(N219="zákl. přenesená",J219,0)</f>
        <v>0</v>
      </c>
      <c r="BH219" s="227">
        <f>IF(N219="sníž. přenesená",J219,0)</f>
        <v>0</v>
      </c>
      <c r="BI219" s="227">
        <f>IF(N219="nulová",J219,0)</f>
        <v>0</v>
      </c>
      <c r="BJ219" s="23" t="s">
        <v>146</v>
      </c>
      <c r="BK219" s="227">
        <f>ROUND(I219*H219,0)</f>
        <v>0</v>
      </c>
      <c r="BL219" s="23" t="s">
        <v>145</v>
      </c>
      <c r="BM219" s="23" t="s">
        <v>351</v>
      </c>
    </row>
    <row r="220" s="12" customFormat="1">
      <c r="B220" s="241"/>
      <c r="C220" s="242"/>
      <c r="D220" s="228" t="s">
        <v>150</v>
      </c>
      <c r="E220" s="243" t="s">
        <v>23</v>
      </c>
      <c r="F220" s="244" t="s">
        <v>352</v>
      </c>
      <c r="G220" s="242"/>
      <c r="H220" s="245">
        <v>563.71900000000005</v>
      </c>
      <c r="I220" s="246"/>
      <c r="J220" s="242"/>
      <c r="K220" s="242"/>
      <c r="L220" s="247"/>
      <c r="M220" s="248"/>
      <c r="N220" s="249"/>
      <c r="O220" s="249"/>
      <c r="P220" s="249"/>
      <c r="Q220" s="249"/>
      <c r="R220" s="249"/>
      <c r="S220" s="249"/>
      <c r="T220" s="250"/>
      <c r="AT220" s="251" t="s">
        <v>150</v>
      </c>
      <c r="AU220" s="251" t="s">
        <v>146</v>
      </c>
      <c r="AV220" s="12" t="s">
        <v>146</v>
      </c>
      <c r="AW220" s="12" t="s">
        <v>41</v>
      </c>
      <c r="AX220" s="12" t="s">
        <v>78</v>
      </c>
      <c r="AY220" s="251" t="s">
        <v>138</v>
      </c>
    </row>
    <row r="221" s="13" customFormat="1">
      <c r="B221" s="252"/>
      <c r="C221" s="253"/>
      <c r="D221" s="228" t="s">
        <v>150</v>
      </c>
      <c r="E221" s="254" t="s">
        <v>23</v>
      </c>
      <c r="F221" s="255" t="s">
        <v>153</v>
      </c>
      <c r="G221" s="253"/>
      <c r="H221" s="256">
        <v>563.71900000000005</v>
      </c>
      <c r="I221" s="257"/>
      <c r="J221" s="253"/>
      <c r="K221" s="253"/>
      <c r="L221" s="258"/>
      <c r="M221" s="259"/>
      <c r="N221" s="260"/>
      <c r="O221" s="260"/>
      <c r="P221" s="260"/>
      <c r="Q221" s="260"/>
      <c r="R221" s="260"/>
      <c r="S221" s="260"/>
      <c r="T221" s="261"/>
      <c r="AT221" s="262" t="s">
        <v>150</v>
      </c>
      <c r="AU221" s="262" t="s">
        <v>146</v>
      </c>
      <c r="AV221" s="13" t="s">
        <v>145</v>
      </c>
      <c r="AW221" s="13" t="s">
        <v>41</v>
      </c>
      <c r="AX221" s="13" t="s">
        <v>10</v>
      </c>
      <c r="AY221" s="262" t="s">
        <v>138</v>
      </c>
    </row>
    <row r="222" s="1" customFormat="1" ht="25.5" customHeight="1">
      <c r="B222" s="45"/>
      <c r="C222" s="216" t="s">
        <v>353</v>
      </c>
      <c r="D222" s="216" t="s">
        <v>140</v>
      </c>
      <c r="E222" s="217" t="s">
        <v>354</v>
      </c>
      <c r="F222" s="218" t="s">
        <v>355</v>
      </c>
      <c r="G222" s="219" t="s">
        <v>143</v>
      </c>
      <c r="H222" s="220">
        <v>563.71900000000005</v>
      </c>
      <c r="I222" s="221"/>
      <c r="J222" s="222">
        <f>ROUND(I222*H222,0)</f>
        <v>0</v>
      </c>
      <c r="K222" s="218" t="s">
        <v>144</v>
      </c>
      <c r="L222" s="71"/>
      <c r="M222" s="223" t="s">
        <v>23</v>
      </c>
      <c r="N222" s="224" t="s">
        <v>50</v>
      </c>
      <c r="O222" s="46"/>
      <c r="P222" s="225">
        <f>O222*H222</f>
        <v>0</v>
      </c>
      <c r="Q222" s="225">
        <v>0.0059500000000000004</v>
      </c>
      <c r="R222" s="225">
        <f>Q222*H222</f>
        <v>3.3541280500000004</v>
      </c>
      <c r="S222" s="225">
        <v>0</v>
      </c>
      <c r="T222" s="226">
        <f>S222*H222</f>
        <v>0</v>
      </c>
      <c r="AR222" s="23" t="s">
        <v>145</v>
      </c>
      <c r="AT222" s="23" t="s">
        <v>140</v>
      </c>
      <c r="AU222" s="23" t="s">
        <v>146</v>
      </c>
      <c r="AY222" s="23" t="s">
        <v>138</v>
      </c>
      <c r="BE222" s="227">
        <f>IF(N222="základní",J222,0)</f>
        <v>0</v>
      </c>
      <c r="BF222" s="227">
        <f>IF(N222="snížená",J222,0)</f>
        <v>0</v>
      </c>
      <c r="BG222" s="227">
        <f>IF(N222="zákl. přenesená",J222,0)</f>
        <v>0</v>
      </c>
      <c r="BH222" s="227">
        <f>IF(N222="sníž. přenesená",J222,0)</f>
        <v>0</v>
      </c>
      <c r="BI222" s="227">
        <f>IF(N222="nulová",J222,0)</f>
        <v>0</v>
      </c>
      <c r="BJ222" s="23" t="s">
        <v>146</v>
      </c>
      <c r="BK222" s="227">
        <f>ROUND(I222*H222,0)</f>
        <v>0</v>
      </c>
      <c r="BL222" s="23" t="s">
        <v>145</v>
      </c>
      <c r="BM222" s="23" t="s">
        <v>356</v>
      </c>
    </row>
    <row r="223" s="1" customFormat="1" ht="25.5" customHeight="1">
      <c r="B223" s="45"/>
      <c r="C223" s="216" t="s">
        <v>357</v>
      </c>
      <c r="D223" s="216" t="s">
        <v>140</v>
      </c>
      <c r="E223" s="217" t="s">
        <v>358</v>
      </c>
      <c r="F223" s="218" t="s">
        <v>359</v>
      </c>
      <c r="G223" s="219" t="s">
        <v>143</v>
      </c>
      <c r="H223" s="220">
        <v>563.71900000000005</v>
      </c>
      <c r="I223" s="221"/>
      <c r="J223" s="222">
        <f>ROUND(I223*H223,0)</f>
        <v>0</v>
      </c>
      <c r="K223" s="218" t="s">
        <v>144</v>
      </c>
      <c r="L223" s="71"/>
      <c r="M223" s="223" t="s">
        <v>23</v>
      </c>
      <c r="N223" s="224" t="s">
        <v>50</v>
      </c>
      <c r="O223" s="46"/>
      <c r="P223" s="225">
        <f>O223*H223</f>
        <v>0</v>
      </c>
      <c r="Q223" s="225">
        <v>0.00025999999999999998</v>
      </c>
      <c r="R223" s="225">
        <f>Q223*H223</f>
        <v>0.14656694000000001</v>
      </c>
      <c r="S223" s="225">
        <v>0</v>
      </c>
      <c r="T223" s="226">
        <f>S223*H223</f>
        <v>0</v>
      </c>
      <c r="AR223" s="23" t="s">
        <v>145</v>
      </c>
      <c r="AT223" s="23" t="s">
        <v>140</v>
      </c>
      <c r="AU223" s="23" t="s">
        <v>146</v>
      </c>
      <c r="AY223" s="23" t="s">
        <v>138</v>
      </c>
      <c r="BE223" s="227">
        <f>IF(N223="základní",J223,0)</f>
        <v>0</v>
      </c>
      <c r="BF223" s="227">
        <f>IF(N223="snížená",J223,0)</f>
        <v>0</v>
      </c>
      <c r="BG223" s="227">
        <f>IF(N223="zákl. přenesená",J223,0)</f>
        <v>0</v>
      </c>
      <c r="BH223" s="227">
        <f>IF(N223="sníž. přenesená",J223,0)</f>
        <v>0</v>
      </c>
      <c r="BI223" s="227">
        <f>IF(N223="nulová",J223,0)</f>
        <v>0</v>
      </c>
      <c r="BJ223" s="23" t="s">
        <v>146</v>
      </c>
      <c r="BK223" s="227">
        <f>ROUND(I223*H223,0)</f>
        <v>0</v>
      </c>
      <c r="BL223" s="23" t="s">
        <v>145</v>
      </c>
      <c r="BM223" s="23" t="s">
        <v>360</v>
      </c>
    </row>
    <row r="224" s="1" customFormat="1" ht="25.5" customHeight="1">
      <c r="B224" s="45"/>
      <c r="C224" s="216" t="s">
        <v>361</v>
      </c>
      <c r="D224" s="216" t="s">
        <v>140</v>
      </c>
      <c r="E224" s="217" t="s">
        <v>362</v>
      </c>
      <c r="F224" s="218" t="s">
        <v>363</v>
      </c>
      <c r="G224" s="219" t="s">
        <v>143</v>
      </c>
      <c r="H224" s="220">
        <v>563.71900000000005</v>
      </c>
      <c r="I224" s="221"/>
      <c r="J224" s="222">
        <f>ROUND(I224*H224,0)</f>
        <v>0</v>
      </c>
      <c r="K224" s="218" t="s">
        <v>144</v>
      </c>
      <c r="L224" s="71"/>
      <c r="M224" s="223" t="s">
        <v>23</v>
      </c>
      <c r="N224" s="224" t="s">
        <v>50</v>
      </c>
      <c r="O224" s="46"/>
      <c r="P224" s="225">
        <f>O224*H224</f>
        <v>0</v>
      </c>
      <c r="Q224" s="225">
        <v>0.0054599999999999996</v>
      </c>
      <c r="R224" s="225">
        <f>Q224*H224</f>
        <v>3.0779057399999998</v>
      </c>
      <c r="S224" s="225">
        <v>0</v>
      </c>
      <c r="T224" s="226">
        <f>S224*H224</f>
        <v>0</v>
      </c>
      <c r="AR224" s="23" t="s">
        <v>145</v>
      </c>
      <c r="AT224" s="23" t="s">
        <v>140</v>
      </c>
      <c r="AU224" s="23" t="s">
        <v>146</v>
      </c>
      <c r="AY224" s="23" t="s">
        <v>138</v>
      </c>
      <c r="BE224" s="227">
        <f>IF(N224="základní",J224,0)</f>
        <v>0</v>
      </c>
      <c r="BF224" s="227">
        <f>IF(N224="snížená",J224,0)</f>
        <v>0</v>
      </c>
      <c r="BG224" s="227">
        <f>IF(N224="zákl. přenesená",J224,0)</f>
        <v>0</v>
      </c>
      <c r="BH224" s="227">
        <f>IF(N224="sníž. přenesená",J224,0)</f>
        <v>0</v>
      </c>
      <c r="BI224" s="227">
        <f>IF(N224="nulová",J224,0)</f>
        <v>0</v>
      </c>
      <c r="BJ224" s="23" t="s">
        <v>146</v>
      </c>
      <c r="BK224" s="227">
        <f>ROUND(I224*H224,0)</f>
        <v>0</v>
      </c>
      <c r="BL224" s="23" t="s">
        <v>145</v>
      </c>
      <c r="BM224" s="23" t="s">
        <v>364</v>
      </c>
    </row>
    <row r="225" s="1" customFormat="1">
      <c r="B225" s="45"/>
      <c r="C225" s="73"/>
      <c r="D225" s="228" t="s">
        <v>148</v>
      </c>
      <c r="E225" s="73"/>
      <c r="F225" s="229" t="s">
        <v>365</v>
      </c>
      <c r="G225" s="73"/>
      <c r="H225" s="73"/>
      <c r="I225" s="186"/>
      <c r="J225" s="73"/>
      <c r="K225" s="73"/>
      <c r="L225" s="71"/>
      <c r="M225" s="230"/>
      <c r="N225" s="46"/>
      <c r="O225" s="46"/>
      <c r="P225" s="46"/>
      <c r="Q225" s="46"/>
      <c r="R225" s="46"/>
      <c r="S225" s="46"/>
      <c r="T225" s="94"/>
      <c r="AT225" s="23" t="s">
        <v>148</v>
      </c>
      <c r="AU225" s="23" t="s">
        <v>146</v>
      </c>
    </row>
    <row r="226" s="1" customFormat="1" ht="25.5" customHeight="1">
      <c r="B226" s="45"/>
      <c r="C226" s="216" t="s">
        <v>366</v>
      </c>
      <c r="D226" s="216" t="s">
        <v>140</v>
      </c>
      <c r="E226" s="217" t="s">
        <v>367</v>
      </c>
      <c r="F226" s="218" t="s">
        <v>368</v>
      </c>
      <c r="G226" s="219" t="s">
        <v>143</v>
      </c>
      <c r="H226" s="220">
        <v>76.105000000000004</v>
      </c>
      <c r="I226" s="221"/>
      <c r="J226" s="222">
        <f>ROUND(I226*H226,0)</f>
        <v>0</v>
      </c>
      <c r="K226" s="218" t="s">
        <v>144</v>
      </c>
      <c r="L226" s="71"/>
      <c r="M226" s="223" t="s">
        <v>23</v>
      </c>
      <c r="N226" s="224" t="s">
        <v>50</v>
      </c>
      <c r="O226" s="46"/>
      <c r="P226" s="225">
        <f>O226*H226</f>
        <v>0</v>
      </c>
      <c r="Q226" s="225">
        <v>0.00012</v>
      </c>
      <c r="R226" s="225">
        <f>Q226*H226</f>
        <v>0.0091326000000000011</v>
      </c>
      <c r="S226" s="225">
        <v>0</v>
      </c>
      <c r="T226" s="226">
        <f>S226*H226</f>
        <v>0</v>
      </c>
      <c r="AR226" s="23" t="s">
        <v>145</v>
      </c>
      <c r="AT226" s="23" t="s">
        <v>140</v>
      </c>
      <c r="AU226" s="23" t="s">
        <v>146</v>
      </c>
      <c r="AY226" s="23" t="s">
        <v>138</v>
      </c>
      <c r="BE226" s="227">
        <f>IF(N226="základní",J226,0)</f>
        <v>0</v>
      </c>
      <c r="BF226" s="227">
        <f>IF(N226="snížená",J226,0)</f>
        <v>0</v>
      </c>
      <c r="BG226" s="227">
        <f>IF(N226="zákl. přenesená",J226,0)</f>
        <v>0</v>
      </c>
      <c r="BH226" s="227">
        <f>IF(N226="sníž. přenesená",J226,0)</f>
        <v>0</v>
      </c>
      <c r="BI226" s="227">
        <f>IF(N226="nulová",J226,0)</f>
        <v>0</v>
      </c>
      <c r="BJ226" s="23" t="s">
        <v>146</v>
      </c>
      <c r="BK226" s="227">
        <f>ROUND(I226*H226,0)</f>
        <v>0</v>
      </c>
      <c r="BL226" s="23" t="s">
        <v>145</v>
      </c>
      <c r="BM226" s="23" t="s">
        <v>369</v>
      </c>
    </row>
    <row r="227" s="1" customFormat="1">
      <c r="B227" s="45"/>
      <c r="C227" s="73"/>
      <c r="D227" s="228" t="s">
        <v>148</v>
      </c>
      <c r="E227" s="73"/>
      <c r="F227" s="229" t="s">
        <v>370</v>
      </c>
      <c r="G227" s="73"/>
      <c r="H227" s="73"/>
      <c r="I227" s="186"/>
      <c r="J227" s="73"/>
      <c r="K227" s="73"/>
      <c r="L227" s="71"/>
      <c r="M227" s="230"/>
      <c r="N227" s="46"/>
      <c r="O227" s="46"/>
      <c r="P227" s="46"/>
      <c r="Q227" s="46"/>
      <c r="R227" s="46"/>
      <c r="S227" s="46"/>
      <c r="T227" s="94"/>
      <c r="AT227" s="23" t="s">
        <v>148</v>
      </c>
      <c r="AU227" s="23" t="s">
        <v>146</v>
      </c>
    </row>
    <row r="228" s="12" customFormat="1">
      <c r="B228" s="241"/>
      <c r="C228" s="242"/>
      <c r="D228" s="228" t="s">
        <v>150</v>
      </c>
      <c r="E228" s="243" t="s">
        <v>23</v>
      </c>
      <c r="F228" s="244" t="s">
        <v>371</v>
      </c>
      <c r="G228" s="242"/>
      <c r="H228" s="245">
        <v>5.1159999999999997</v>
      </c>
      <c r="I228" s="246"/>
      <c r="J228" s="242"/>
      <c r="K228" s="242"/>
      <c r="L228" s="247"/>
      <c r="M228" s="248"/>
      <c r="N228" s="249"/>
      <c r="O228" s="249"/>
      <c r="P228" s="249"/>
      <c r="Q228" s="249"/>
      <c r="R228" s="249"/>
      <c r="S228" s="249"/>
      <c r="T228" s="250"/>
      <c r="AT228" s="251" t="s">
        <v>150</v>
      </c>
      <c r="AU228" s="251" t="s">
        <v>146</v>
      </c>
      <c r="AV228" s="12" t="s">
        <v>146</v>
      </c>
      <c r="AW228" s="12" t="s">
        <v>41</v>
      </c>
      <c r="AX228" s="12" t="s">
        <v>78</v>
      </c>
      <c r="AY228" s="251" t="s">
        <v>138</v>
      </c>
    </row>
    <row r="229" s="12" customFormat="1">
      <c r="B229" s="241"/>
      <c r="C229" s="242"/>
      <c r="D229" s="228" t="s">
        <v>150</v>
      </c>
      <c r="E229" s="243" t="s">
        <v>23</v>
      </c>
      <c r="F229" s="244" t="s">
        <v>372</v>
      </c>
      <c r="G229" s="242"/>
      <c r="H229" s="245">
        <v>70.989000000000004</v>
      </c>
      <c r="I229" s="246"/>
      <c r="J229" s="242"/>
      <c r="K229" s="242"/>
      <c r="L229" s="247"/>
      <c r="M229" s="248"/>
      <c r="N229" s="249"/>
      <c r="O229" s="249"/>
      <c r="P229" s="249"/>
      <c r="Q229" s="249"/>
      <c r="R229" s="249"/>
      <c r="S229" s="249"/>
      <c r="T229" s="250"/>
      <c r="AT229" s="251" t="s">
        <v>150</v>
      </c>
      <c r="AU229" s="251" t="s">
        <v>146</v>
      </c>
      <c r="AV229" s="12" t="s">
        <v>146</v>
      </c>
      <c r="AW229" s="12" t="s">
        <v>41</v>
      </c>
      <c r="AX229" s="12" t="s">
        <v>78</v>
      </c>
      <c r="AY229" s="251" t="s">
        <v>138</v>
      </c>
    </row>
    <row r="230" s="13" customFormat="1">
      <c r="B230" s="252"/>
      <c r="C230" s="253"/>
      <c r="D230" s="228" t="s">
        <v>150</v>
      </c>
      <c r="E230" s="254" t="s">
        <v>23</v>
      </c>
      <c r="F230" s="255" t="s">
        <v>153</v>
      </c>
      <c r="G230" s="253"/>
      <c r="H230" s="256">
        <v>76.105000000000004</v>
      </c>
      <c r="I230" s="257"/>
      <c r="J230" s="253"/>
      <c r="K230" s="253"/>
      <c r="L230" s="258"/>
      <c r="M230" s="259"/>
      <c r="N230" s="260"/>
      <c r="O230" s="260"/>
      <c r="P230" s="260"/>
      <c r="Q230" s="260"/>
      <c r="R230" s="260"/>
      <c r="S230" s="260"/>
      <c r="T230" s="261"/>
      <c r="AT230" s="262" t="s">
        <v>150</v>
      </c>
      <c r="AU230" s="262" t="s">
        <v>146</v>
      </c>
      <c r="AV230" s="13" t="s">
        <v>145</v>
      </c>
      <c r="AW230" s="13" t="s">
        <v>41</v>
      </c>
      <c r="AX230" s="13" t="s">
        <v>10</v>
      </c>
      <c r="AY230" s="262" t="s">
        <v>138</v>
      </c>
    </row>
    <row r="231" s="10" customFormat="1" ht="29.88" customHeight="1">
      <c r="B231" s="200"/>
      <c r="C231" s="201"/>
      <c r="D231" s="202" t="s">
        <v>77</v>
      </c>
      <c r="E231" s="214" t="s">
        <v>373</v>
      </c>
      <c r="F231" s="214" t="s">
        <v>374</v>
      </c>
      <c r="G231" s="201"/>
      <c r="H231" s="201"/>
      <c r="I231" s="204"/>
      <c r="J231" s="215">
        <f>BK231</f>
        <v>0</v>
      </c>
      <c r="K231" s="201"/>
      <c r="L231" s="206"/>
      <c r="M231" s="207"/>
      <c r="N231" s="208"/>
      <c r="O231" s="208"/>
      <c r="P231" s="209">
        <f>P232</f>
        <v>0</v>
      </c>
      <c r="Q231" s="208"/>
      <c r="R231" s="209">
        <f>R232</f>
        <v>0</v>
      </c>
      <c r="S231" s="208"/>
      <c r="T231" s="210">
        <f>T232</f>
        <v>0</v>
      </c>
      <c r="AR231" s="211" t="s">
        <v>10</v>
      </c>
      <c r="AT231" s="212" t="s">
        <v>77</v>
      </c>
      <c r="AU231" s="212" t="s">
        <v>10</v>
      </c>
      <c r="AY231" s="211" t="s">
        <v>138</v>
      </c>
      <c r="BK231" s="213">
        <f>BK232</f>
        <v>0</v>
      </c>
    </row>
    <row r="232" s="1" customFormat="1" ht="38.25" customHeight="1">
      <c r="B232" s="45"/>
      <c r="C232" s="216" t="s">
        <v>375</v>
      </c>
      <c r="D232" s="216" t="s">
        <v>140</v>
      </c>
      <c r="E232" s="217" t="s">
        <v>376</v>
      </c>
      <c r="F232" s="218" t="s">
        <v>377</v>
      </c>
      <c r="G232" s="219" t="s">
        <v>378</v>
      </c>
      <c r="H232" s="220">
        <v>1</v>
      </c>
      <c r="I232" s="221"/>
      <c r="J232" s="222">
        <f>ROUND(I232*H232,0)</f>
        <v>0</v>
      </c>
      <c r="K232" s="218" t="s">
        <v>144</v>
      </c>
      <c r="L232" s="71"/>
      <c r="M232" s="223" t="s">
        <v>23</v>
      </c>
      <c r="N232" s="224" t="s">
        <v>50</v>
      </c>
      <c r="O232" s="46"/>
      <c r="P232" s="225">
        <f>O232*H232</f>
        <v>0</v>
      </c>
      <c r="Q232" s="225">
        <v>0</v>
      </c>
      <c r="R232" s="225">
        <f>Q232*H232</f>
        <v>0</v>
      </c>
      <c r="S232" s="225">
        <v>0</v>
      </c>
      <c r="T232" s="226">
        <f>S232*H232</f>
        <v>0</v>
      </c>
      <c r="AR232" s="23" t="s">
        <v>145</v>
      </c>
      <c r="AT232" s="23" t="s">
        <v>140</v>
      </c>
      <c r="AU232" s="23" t="s">
        <v>146</v>
      </c>
      <c r="AY232" s="23" t="s">
        <v>138</v>
      </c>
      <c r="BE232" s="227">
        <f>IF(N232="základní",J232,0)</f>
        <v>0</v>
      </c>
      <c r="BF232" s="227">
        <f>IF(N232="snížená",J232,0)</f>
        <v>0</v>
      </c>
      <c r="BG232" s="227">
        <f>IF(N232="zákl. přenesená",J232,0)</f>
        <v>0</v>
      </c>
      <c r="BH232" s="227">
        <f>IF(N232="sníž. přenesená",J232,0)</f>
        <v>0</v>
      </c>
      <c r="BI232" s="227">
        <f>IF(N232="nulová",J232,0)</f>
        <v>0</v>
      </c>
      <c r="BJ232" s="23" t="s">
        <v>146</v>
      </c>
      <c r="BK232" s="227">
        <f>ROUND(I232*H232,0)</f>
        <v>0</v>
      </c>
      <c r="BL232" s="23" t="s">
        <v>145</v>
      </c>
      <c r="BM232" s="23" t="s">
        <v>379</v>
      </c>
    </row>
    <row r="233" s="10" customFormat="1" ht="29.88" customHeight="1">
      <c r="B233" s="200"/>
      <c r="C233" s="201"/>
      <c r="D233" s="202" t="s">
        <v>77</v>
      </c>
      <c r="E233" s="214" t="s">
        <v>190</v>
      </c>
      <c r="F233" s="214" t="s">
        <v>380</v>
      </c>
      <c r="G233" s="201"/>
      <c r="H233" s="201"/>
      <c r="I233" s="204"/>
      <c r="J233" s="215">
        <f>BK233</f>
        <v>0</v>
      </c>
      <c r="K233" s="201"/>
      <c r="L233" s="206"/>
      <c r="M233" s="207"/>
      <c r="N233" s="208"/>
      <c r="O233" s="208"/>
      <c r="P233" s="209">
        <f>SUM(P234:P245)</f>
        <v>0</v>
      </c>
      <c r="Q233" s="208"/>
      <c r="R233" s="209">
        <f>SUM(R234:R245)</f>
        <v>0.0093100000000000006</v>
      </c>
      <c r="S233" s="208"/>
      <c r="T233" s="210">
        <f>SUM(T234:T245)</f>
        <v>0</v>
      </c>
      <c r="AR233" s="211" t="s">
        <v>10</v>
      </c>
      <c r="AT233" s="212" t="s">
        <v>77</v>
      </c>
      <c r="AU233" s="212" t="s">
        <v>10</v>
      </c>
      <c r="AY233" s="211" t="s">
        <v>138</v>
      </c>
      <c r="BK233" s="213">
        <f>SUM(BK234:BK245)</f>
        <v>0</v>
      </c>
    </row>
    <row r="234" s="1" customFormat="1" ht="16.5" customHeight="1">
      <c r="B234" s="45"/>
      <c r="C234" s="216" t="s">
        <v>381</v>
      </c>
      <c r="D234" s="216" t="s">
        <v>140</v>
      </c>
      <c r="E234" s="217" t="s">
        <v>382</v>
      </c>
      <c r="F234" s="218" t="s">
        <v>383</v>
      </c>
      <c r="G234" s="219" t="s">
        <v>378</v>
      </c>
      <c r="H234" s="220">
        <v>1</v>
      </c>
      <c r="I234" s="221"/>
      <c r="J234" s="222">
        <f>ROUND(I234*H234,0)</f>
        <v>0</v>
      </c>
      <c r="K234" s="218" t="s">
        <v>144</v>
      </c>
      <c r="L234" s="71"/>
      <c r="M234" s="223" t="s">
        <v>23</v>
      </c>
      <c r="N234" s="224" t="s">
        <v>50</v>
      </c>
      <c r="O234" s="46"/>
      <c r="P234" s="225">
        <f>O234*H234</f>
        <v>0</v>
      </c>
      <c r="Q234" s="225">
        <v>0</v>
      </c>
      <c r="R234" s="225">
        <f>Q234*H234</f>
        <v>0</v>
      </c>
      <c r="S234" s="225">
        <v>0</v>
      </c>
      <c r="T234" s="226">
        <f>S234*H234</f>
        <v>0</v>
      </c>
      <c r="AR234" s="23" t="s">
        <v>145</v>
      </c>
      <c r="AT234" s="23" t="s">
        <v>140</v>
      </c>
      <c r="AU234" s="23" t="s">
        <v>146</v>
      </c>
      <c r="AY234" s="23" t="s">
        <v>138</v>
      </c>
      <c r="BE234" s="227">
        <f>IF(N234="základní",J234,0)</f>
        <v>0</v>
      </c>
      <c r="BF234" s="227">
        <f>IF(N234="snížená",J234,0)</f>
        <v>0</v>
      </c>
      <c r="BG234" s="227">
        <f>IF(N234="zákl. přenesená",J234,0)</f>
        <v>0</v>
      </c>
      <c r="BH234" s="227">
        <f>IF(N234="sníž. přenesená",J234,0)</f>
        <v>0</v>
      </c>
      <c r="BI234" s="227">
        <f>IF(N234="nulová",J234,0)</f>
        <v>0</v>
      </c>
      <c r="BJ234" s="23" t="s">
        <v>146</v>
      </c>
      <c r="BK234" s="227">
        <f>ROUND(I234*H234,0)</f>
        <v>0</v>
      </c>
      <c r="BL234" s="23" t="s">
        <v>145</v>
      </c>
      <c r="BM234" s="23" t="s">
        <v>384</v>
      </c>
    </row>
    <row r="235" s="1" customFormat="1" ht="16.5" customHeight="1">
      <c r="B235" s="45"/>
      <c r="C235" s="216" t="s">
        <v>385</v>
      </c>
      <c r="D235" s="216" t="s">
        <v>140</v>
      </c>
      <c r="E235" s="217" t="s">
        <v>386</v>
      </c>
      <c r="F235" s="218" t="s">
        <v>387</v>
      </c>
      <c r="G235" s="219" t="s">
        <v>378</v>
      </c>
      <c r="H235" s="220">
        <v>7</v>
      </c>
      <c r="I235" s="221"/>
      <c r="J235" s="222">
        <f>ROUND(I235*H235,0)</f>
        <v>0</v>
      </c>
      <c r="K235" s="218" t="s">
        <v>144</v>
      </c>
      <c r="L235" s="71"/>
      <c r="M235" s="223" t="s">
        <v>23</v>
      </c>
      <c r="N235" s="224" t="s">
        <v>50</v>
      </c>
      <c r="O235" s="46"/>
      <c r="P235" s="225">
        <f>O235*H235</f>
        <v>0</v>
      </c>
      <c r="Q235" s="225">
        <v>0</v>
      </c>
      <c r="R235" s="225">
        <f>Q235*H235</f>
        <v>0</v>
      </c>
      <c r="S235" s="225">
        <v>0</v>
      </c>
      <c r="T235" s="226">
        <f>S235*H235</f>
        <v>0</v>
      </c>
      <c r="AR235" s="23" t="s">
        <v>145</v>
      </c>
      <c r="AT235" s="23" t="s">
        <v>140</v>
      </c>
      <c r="AU235" s="23" t="s">
        <v>146</v>
      </c>
      <c r="AY235" s="23" t="s">
        <v>138</v>
      </c>
      <c r="BE235" s="227">
        <f>IF(N235="základní",J235,0)</f>
        <v>0</v>
      </c>
      <c r="BF235" s="227">
        <f>IF(N235="snížená",J235,0)</f>
        <v>0</v>
      </c>
      <c r="BG235" s="227">
        <f>IF(N235="zákl. přenesená",J235,0)</f>
        <v>0</v>
      </c>
      <c r="BH235" s="227">
        <f>IF(N235="sníž. přenesená",J235,0)</f>
        <v>0</v>
      </c>
      <c r="BI235" s="227">
        <f>IF(N235="nulová",J235,0)</f>
        <v>0</v>
      </c>
      <c r="BJ235" s="23" t="s">
        <v>146</v>
      </c>
      <c r="BK235" s="227">
        <f>ROUND(I235*H235,0)</f>
        <v>0</v>
      </c>
      <c r="BL235" s="23" t="s">
        <v>145</v>
      </c>
      <c r="BM235" s="23" t="s">
        <v>388</v>
      </c>
    </row>
    <row r="236" s="1" customFormat="1" ht="16.5" customHeight="1">
      <c r="B236" s="45"/>
      <c r="C236" s="216" t="s">
        <v>389</v>
      </c>
      <c r="D236" s="216" t="s">
        <v>140</v>
      </c>
      <c r="E236" s="217" t="s">
        <v>390</v>
      </c>
      <c r="F236" s="218" t="s">
        <v>391</v>
      </c>
      <c r="G236" s="219" t="s">
        <v>378</v>
      </c>
      <c r="H236" s="220">
        <v>1</v>
      </c>
      <c r="I236" s="221"/>
      <c r="J236" s="222">
        <f>ROUND(I236*H236,0)</f>
        <v>0</v>
      </c>
      <c r="K236" s="218" t="s">
        <v>144</v>
      </c>
      <c r="L236" s="71"/>
      <c r="M236" s="223" t="s">
        <v>23</v>
      </c>
      <c r="N236" s="224" t="s">
        <v>50</v>
      </c>
      <c r="O236" s="46"/>
      <c r="P236" s="225">
        <f>O236*H236</f>
        <v>0</v>
      </c>
      <c r="Q236" s="225">
        <v>0</v>
      </c>
      <c r="R236" s="225">
        <f>Q236*H236</f>
        <v>0</v>
      </c>
      <c r="S236" s="225">
        <v>0</v>
      </c>
      <c r="T236" s="226">
        <f>S236*H236</f>
        <v>0</v>
      </c>
      <c r="AR236" s="23" t="s">
        <v>145</v>
      </c>
      <c r="AT236" s="23" t="s">
        <v>140</v>
      </c>
      <c r="AU236" s="23" t="s">
        <v>146</v>
      </c>
      <c r="AY236" s="23" t="s">
        <v>138</v>
      </c>
      <c r="BE236" s="227">
        <f>IF(N236="základní",J236,0)</f>
        <v>0</v>
      </c>
      <c r="BF236" s="227">
        <f>IF(N236="snížená",J236,0)</f>
        <v>0</v>
      </c>
      <c r="BG236" s="227">
        <f>IF(N236="zákl. přenesená",J236,0)</f>
        <v>0</v>
      </c>
      <c r="BH236" s="227">
        <f>IF(N236="sníž. přenesená",J236,0)</f>
        <v>0</v>
      </c>
      <c r="BI236" s="227">
        <f>IF(N236="nulová",J236,0)</f>
        <v>0</v>
      </c>
      <c r="BJ236" s="23" t="s">
        <v>146</v>
      </c>
      <c r="BK236" s="227">
        <f>ROUND(I236*H236,0)</f>
        <v>0</v>
      </c>
      <c r="BL236" s="23" t="s">
        <v>145</v>
      </c>
      <c r="BM236" s="23" t="s">
        <v>392</v>
      </c>
    </row>
    <row r="237" s="1" customFormat="1" ht="25.5" customHeight="1">
      <c r="B237" s="45"/>
      <c r="C237" s="216" t="s">
        <v>393</v>
      </c>
      <c r="D237" s="216" t="s">
        <v>140</v>
      </c>
      <c r="E237" s="217" t="s">
        <v>394</v>
      </c>
      <c r="F237" s="218" t="s">
        <v>395</v>
      </c>
      <c r="G237" s="219" t="s">
        <v>143</v>
      </c>
      <c r="H237" s="220">
        <v>177.31999999999999</v>
      </c>
      <c r="I237" s="221"/>
      <c r="J237" s="222">
        <f>ROUND(I237*H237,0)</f>
        <v>0</v>
      </c>
      <c r="K237" s="218" t="s">
        <v>144</v>
      </c>
      <c r="L237" s="71"/>
      <c r="M237" s="223" t="s">
        <v>23</v>
      </c>
      <c r="N237" s="224" t="s">
        <v>50</v>
      </c>
      <c r="O237" s="46"/>
      <c r="P237" s="225">
        <f>O237*H237</f>
        <v>0</v>
      </c>
      <c r="Q237" s="225">
        <v>0</v>
      </c>
      <c r="R237" s="225">
        <f>Q237*H237</f>
        <v>0</v>
      </c>
      <c r="S237" s="225">
        <v>0</v>
      </c>
      <c r="T237" s="226">
        <f>S237*H237</f>
        <v>0</v>
      </c>
      <c r="AR237" s="23" t="s">
        <v>145</v>
      </c>
      <c r="AT237" s="23" t="s">
        <v>140</v>
      </c>
      <c r="AU237" s="23" t="s">
        <v>146</v>
      </c>
      <c r="AY237" s="23" t="s">
        <v>138</v>
      </c>
      <c r="BE237" s="227">
        <f>IF(N237="základní",J237,0)</f>
        <v>0</v>
      </c>
      <c r="BF237" s="227">
        <f>IF(N237="snížená",J237,0)</f>
        <v>0</v>
      </c>
      <c r="BG237" s="227">
        <f>IF(N237="zákl. přenesená",J237,0)</f>
        <v>0</v>
      </c>
      <c r="BH237" s="227">
        <f>IF(N237="sníž. přenesená",J237,0)</f>
        <v>0</v>
      </c>
      <c r="BI237" s="227">
        <f>IF(N237="nulová",J237,0)</f>
        <v>0</v>
      </c>
      <c r="BJ237" s="23" t="s">
        <v>146</v>
      </c>
      <c r="BK237" s="227">
        <f>ROUND(I237*H237,0)</f>
        <v>0</v>
      </c>
      <c r="BL237" s="23" t="s">
        <v>145</v>
      </c>
      <c r="BM237" s="23" t="s">
        <v>396</v>
      </c>
    </row>
    <row r="238" s="1" customFormat="1">
      <c r="B238" s="45"/>
      <c r="C238" s="73"/>
      <c r="D238" s="228" t="s">
        <v>148</v>
      </c>
      <c r="E238" s="73"/>
      <c r="F238" s="229" t="s">
        <v>397</v>
      </c>
      <c r="G238" s="73"/>
      <c r="H238" s="73"/>
      <c r="I238" s="186"/>
      <c r="J238" s="73"/>
      <c r="K238" s="73"/>
      <c r="L238" s="71"/>
      <c r="M238" s="230"/>
      <c r="N238" s="46"/>
      <c r="O238" s="46"/>
      <c r="P238" s="46"/>
      <c r="Q238" s="46"/>
      <c r="R238" s="46"/>
      <c r="S238" s="46"/>
      <c r="T238" s="94"/>
      <c r="AT238" s="23" t="s">
        <v>148</v>
      </c>
      <c r="AU238" s="23" t="s">
        <v>146</v>
      </c>
    </row>
    <row r="239" s="11" customFormat="1">
      <c r="B239" s="231"/>
      <c r="C239" s="232"/>
      <c r="D239" s="228" t="s">
        <v>150</v>
      </c>
      <c r="E239" s="233" t="s">
        <v>23</v>
      </c>
      <c r="F239" s="234" t="s">
        <v>398</v>
      </c>
      <c r="G239" s="232"/>
      <c r="H239" s="233" t="s">
        <v>23</v>
      </c>
      <c r="I239" s="235"/>
      <c r="J239" s="232"/>
      <c r="K239" s="232"/>
      <c r="L239" s="236"/>
      <c r="M239" s="237"/>
      <c r="N239" s="238"/>
      <c r="O239" s="238"/>
      <c r="P239" s="238"/>
      <c r="Q239" s="238"/>
      <c r="R239" s="238"/>
      <c r="S239" s="238"/>
      <c r="T239" s="239"/>
      <c r="AT239" s="240" t="s">
        <v>150</v>
      </c>
      <c r="AU239" s="240" t="s">
        <v>146</v>
      </c>
      <c r="AV239" s="11" t="s">
        <v>10</v>
      </c>
      <c r="AW239" s="11" t="s">
        <v>41</v>
      </c>
      <c r="AX239" s="11" t="s">
        <v>78</v>
      </c>
      <c r="AY239" s="240" t="s">
        <v>138</v>
      </c>
    </row>
    <row r="240" s="12" customFormat="1">
      <c r="B240" s="241"/>
      <c r="C240" s="242"/>
      <c r="D240" s="228" t="s">
        <v>150</v>
      </c>
      <c r="E240" s="243" t="s">
        <v>23</v>
      </c>
      <c r="F240" s="244" t="s">
        <v>399</v>
      </c>
      <c r="G240" s="242"/>
      <c r="H240" s="245">
        <v>177.31999999999999</v>
      </c>
      <c r="I240" s="246"/>
      <c r="J240" s="242"/>
      <c r="K240" s="242"/>
      <c r="L240" s="247"/>
      <c r="M240" s="248"/>
      <c r="N240" s="249"/>
      <c r="O240" s="249"/>
      <c r="P240" s="249"/>
      <c r="Q240" s="249"/>
      <c r="R240" s="249"/>
      <c r="S240" s="249"/>
      <c r="T240" s="250"/>
      <c r="AT240" s="251" t="s">
        <v>150</v>
      </c>
      <c r="AU240" s="251" t="s">
        <v>146</v>
      </c>
      <c r="AV240" s="12" t="s">
        <v>146</v>
      </c>
      <c r="AW240" s="12" t="s">
        <v>41</v>
      </c>
      <c r="AX240" s="12" t="s">
        <v>78</v>
      </c>
      <c r="AY240" s="251" t="s">
        <v>138</v>
      </c>
    </row>
    <row r="241" s="13" customFormat="1">
      <c r="B241" s="252"/>
      <c r="C241" s="253"/>
      <c r="D241" s="228" t="s">
        <v>150</v>
      </c>
      <c r="E241" s="254" t="s">
        <v>23</v>
      </c>
      <c r="F241" s="255" t="s">
        <v>153</v>
      </c>
      <c r="G241" s="253"/>
      <c r="H241" s="256">
        <v>177.31999999999999</v>
      </c>
      <c r="I241" s="257"/>
      <c r="J241" s="253"/>
      <c r="K241" s="253"/>
      <c r="L241" s="258"/>
      <c r="M241" s="259"/>
      <c r="N241" s="260"/>
      <c r="O241" s="260"/>
      <c r="P241" s="260"/>
      <c r="Q241" s="260"/>
      <c r="R241" s="260"/>
      <c r="S241" s="260"/>
      <c r="T241" s="261"/>
      <c r="AT241" s="262" t="s">
        <v>150</v>
      </c>
      <c r="AU241" s="262" t="s">
        <v>146</v>
      </c>
      <c r="AV241" s="13" t="s">
        <v>145</v>
      </c>
      <c r="AW241" s="13" t="s">
        <v>41</v>
      </c>
      <c r="AX241" s="13" t="s">
        <v>10</v>
      </c>
      <c r="AY241" s="262" t="s">
        <v>138</v>
      </c>
    </row>
    <row r="242" s="1" customFormat="1" ht="63.75" customHeight="1">
      <c r="B242" s="45"/>
      <c r="C242" s="216" t="s">
        <v>400</v>
      </c>
      <c r="D242" s="216" t="s">
        <v>140</v>
      </c>
      <c r="E242" s="217" t="s">
        <v>401</v>
      </c>
      <c r="F242" s="218" t="s">
        <v>402</v>
      </c>
      <c r="G242" s="219" t="s">
        <v>143</v>
      </c>
      <c r="H242" s="220">
        <v>232.75</v>
      </c>
      <c r="I242" s="221"/>
      <c r="J242" s="222">
        <f>ROUND(I242*H242,0)</f>
        <v>0</v>
      </c>
      <c r="K242" s="218" t="s">
        <v>144</v>
      </c>
      <c r="L242" s="71"/>
      <c r="M242" s="223" t="s">
        <v>23</v>
      </c>
      <c r="N242" s="224" t="s">
        <v>50</v>
      </c>
      <c r="O242" s="46"/>
      <c r="P242" s="225">
        <f>O242*H242</f>
        <v>0</v>
      </c>
      <c r="Q242" s="225">
        <v>4.0000000000000003E-05</v>
      </c>
      <c r="R242" s="225">
        <f>Q242*H242</f>
        <v>0.0093100000000000006</v>
      </c>
      <c r="S242" s="225">
        <v>0</v>
      </c>
      <c r="T242" s="226">
        <f>S242*H242</f>
        <v>0</v>
      </c>
      <c r="AR242" s="23" t="s">
        <v>145</v>
      </c>
      <c r="AT242" s="23" t="s">
        <v>140</v>
      </c>
      <c r="AU242" s="23" t="s">
        <v>146</v>
      </c>
      <c r="AY242" s="23" t="s">
        <v>138</v>
      </c>
      <c r="BE242" s="227">
        <f>IF(N242="základní",J242,0)</f>
        <v>0</v>
      </c>
      <c r="BF242" s="227">
        <f>IF(N242="snížená",J242,0)</f>
        <v>0</v>
      </c>
      <c r="BG242" s="227">
        <f>IF(N242="zákl. přenesená",J242,0)</f>
        <v>0</v>
      </c>
      <c r="BH242" s="227">
        <f>IF(N242="sníž. přenesená",J242,0)</f>
        <v>0</v>
      </c>
      <c r="BI242" s="227">
        <f>IF(N242="nulová",J242,0)</f>
        <v>0</v>
      </c>
      <c r="BJ242" s="23" t="s">
        <v>146</v>
      </c>
      <c r="BK242" s="227">
        <f>ROUND(I242*H242,0)</f>
        <v>0</v>
      </c>
      <c r="BL242" s="23" t="s">
        <v>145</v>
      </c>
      <c r="BM242" s="23" t="s">
        <v>403</v>
      </c>
    </row>
    <row r="243" s="1" customFormat="1">
      <c r="B243" s="45"/>
      <c r="C243" s="73"/>
      <c r="D243" s="228" t="s">
        <v>148</v>
      </c>
      <c r="E243" s="73"/>
      <c r="F243" s="229" t="s">
        <v>404</v>
      </c>
      <c r="G243" s="73"/>
      <c r="H243" s="73"/>
      <c r="I243" s="186"/>
      <c r="J243" s="73"/>
      <c r="K243" s="73"/>
      <c r="L243" s="71"/>
      <c r="M243" s="230"/>
      <c r="N243" s="46"/>
      <c r="O243" s="46"/>
      <c r="P243" s="46"/>
      <c r="Q243" s="46"/>
      <c r="R243" s="46"/>
      <c r="S243" s="46"/>
      <c r="T243" s="94"/>
      <c r="AT243" s="23" t="s">
        <v>148</v>
      </c>
      <c r="AU243" s="23" t="s">
        <v>146</v>
      </c>
    </row>
    <row r="244" s="12" customFormat="1">
      <c r="B244" s="241"/>
      <c r="C244" s="242"/>
      <c r="D244" s="228" t="s">
        <v>150</v>
      </c>
      <c r="E244" s="243" t="s">
        <v>23</v>
      </c>
      <c r="F244" s="244" t="s">
        <v>405</v>
      </c>
      <c r="G244" s="242"/>
      <c r="H244" s="245">
        <v>232.75</v>
      </c>
      <c r="I244" s="246"/>
      <c r="J244" s="242"/>
      <c r="K244" s="242"/>
      <c r="L244" s="247"/>
      <c r="M244" s="248"/>
      <c r="N244" s="249"/>
      <c r="O244" s="249"/>
      <c r="P244" s="249"/>
      <c r="Q244" s="249"/>
      <c r="R244" s="249"/>
      <c r="S244" s="249"/>
      <c r="T244" s="250"/>
      <c r="AT244" s="251" t="s">
        <v>150</v>
      </c>
      <c r="AU244" s="251" t="s">
        <v>146</v>
      </c>
      <c r="AV244" s="12" t="s">
        <v>146</v>
      </c>
      <c r="AW244" s="12" t="s">
        <v>41</v>
      </c>
      <c r="AX244" s="12" t="s">
        <v>78</v>
      </c>
      <c r="AY244" s="251" t="s">
        <v>138</v>
      </c>
    </row>
    <row r="245" s="13" customFormat="1">
      <c r="B245" s="252"/>
      <c r="C245" s="253"/>
      <c r="D245" s="228" t="s">
        <v>150</v>
      </c>
      <c r="E245" s="254" t="s">
        <v>23</v>
      </c>
      <c r="F245" s="255" t="s">
        <v>153</v>
      </c>
      <c r="G245" s="253"/>
      <c r="H245" s="256">
        <v>232.75</v>
      </c>
      <c r="I245" s="257"/>
      <c r="J245" s="253"/>
      <c r="K245" s="253"/>
      <c r="L245" s="258"/>
      <c r="M245" s="259"/>
      <c r="N245" s="260"/>
      <c r="O245" s="260"/>
      <c r="P245" s="260"/>
      <c r="Q245" s="260"/>
      <c r="R245" s="260"/>
      <c r="S245" s="260"/>
      <c r="T245" s="261"/>
      <c r="AT245" s="262" t="s">
        <v>150</v>
      </c>
      <c r="AU245" s="262" t="s">
        <v>146</v>
      </c>
      <c r="AV245" s="13" t="s">
        <v>145</v>
      </c>
      <c r="AW245" s="13" t="s">
        <v>41</v>
      </c>
      <c r="AX245" s="13" t="s">
        <v>10</v>
      </c>
      <c r="AY245" s="262" t="s">
        <v>138</v>
      </c>
    </row>
    <row r="246" s="10" customFormat="1" ht="29.88" customHeight="1">
      <c r="B246" s="200"/>
      <c r="C246" s="201"/>
      <c r="D246" s="202" t="s">
        <v>77</v>
      </c>
      <c r="E246" s="214" t="s">
        <v>406</v>
      </c>
      <c r="F246" s="214" t="s">
        <v>407</v>
      </c>
      <c r="G246" s="201"/>
      <c r="H246" s="201"/>
      <c r="I246" s="204"/>
      <c r="J246" s="215">
        <f>BK246</f>
        <v>0</v>
      </c>
      <c r="K246" s="201"/>
      <c r="L246" s="206"/>
      <c r="M246" s="207"/>
      <c r="N246" s="208"/>
      <c r="O246" s="208"/>
      <c r="P246" s="209">
        <f>SUM(P247:P266)</f>
        <v>0</v>
      </c>
      <c r="Q246" s="208"/>
      <c r="R246" s="209">
        <f>SUM(R247:R266)</f>
        <v>0.014782299999999998</v>
      </c>
      <c r="S246" s="208"/>
      <c r="T246" s="210">
        <f>SUM(T247:T266)</f>
        <v>0</v>
      </c>
      <c r="AR246" s="211" t="s">
        <v>10</v>
      </c>
      <c r="AT246" s="212" t="s">
        <v>77</v>
      </c>
      <c r="AU246" s="212" t="s">
        <v>10</v>
      </c>
      <c r="AY246" s="211" t="s">
        <v>138</v>
      </c>
      <c r="BK246" s="213">
        <f>SUM(BK247:BK266)</f>
        <v>0</v>
      </c>
    </row>
    <row r="247" s="1" customFormat="1" ht="38.25" customHeight="1">
      <c r="B247" s="45"/>
      <c r="C247" s="216" t="s">
        <v>408</v>
      </c>
      <c r="D247" s="216" t="s">
        <v>140</v>
      </c>
      <c r="E247" s="217" t="s">
        <v>409</v>
      </c>
      <c r="F247" s="218" t="s">
        <v>410</v>
      </c>
      <c r="G247" s="219" t="s">
        <v>143</v>
      </c>
      <c r="H247" s="220">
        <v>546.18200000000002</v>
      </c>
      <c r="I247" s="221"/>
      <c r="J247" s="222">
        <f>ROUND(I247*H247,0)</f>
        <v>0</v>
      </c>
      <c r="K247" s="218" t="s">
        <v>144</v>
      </c>
      <c r="L247" s="71"/>
      <c r="M247" s="223" t="s">
        <v>23</v>
      </c>
      <c r="N247" s="224" t="s">
        <v>50</v>
      </c>
      <c r="O247" s="46"/>
      <c r="P247" s="225">
        <f>O247*H247</f>
        <v>0</v>
      </c>
      <c r="Q247" s="225">
        <v>0</v>
      </c>
      <c r="R247" s="225">
        <f>Q247*H247</f>
        <v>0</v>
      </c>
      <c r="S247" s="225">
        <v>0</v>
      </c>
      <c r="T247" s="226">
        <f>S247*H247</f>
        <v>0</v>
      </c>
      <c r="AR247" s="23" t="s">
        <v>145</v>
      </c>
      <c r="AT247" s="23" t="s">
        <v>140</v>
      </c>
      <c r="AU247" s="23" t="s">
        <v>146</v>
      </c>
      <c r="AY247" s="23" t="s">
        <v>138</v>
      </c>
      <c r="BE247" s="227">
        <f>IF(N247="základní",J247,0)</f>
        <v>0</v>
      </c>
      <c r="BF247" s="227">
        <f>IF(N247="snížená",J247,0)</f>
        <v>0</v>
      </c>
      <c r="BG247" s="227">
        <f>IF(N247="zákl. přenesená",J247,0)</f>
        <v>0</v>
      </c>
      <c r="BH247" s="227">
        <f>IF(N247="sníž. přenesená",J247,0)</f>
        <v>0</v>
      </c>
      <c r="BI247" s="227">
        <f>IF(N247="nulová",J247,0)</f>
        <v>0</v>
      </c>
      <c r="BJ247" s="23" t="s">
        <v>146</v>
      </c>
      <c r="BK247" s="227">
        <f>ROUND(I247*H247,0)</f>
        <v>0</v>
      </c>
      <c r="BL247" s="23" t="s">
        <v>145</v>
      </c>
      <c r="BM247" s="23" t="s">
        <v>411</v>
      </c>
    </row>
    <row r="248" s="1" customFormat="1">
      <c r="B248" s="45"/>
      <c r="C248" s="73"/>
      <c r="D248" s="228" t="s">
        <v>148</v>
      </c>
      <c r="E248" s="73"/>
      <c r="F248" s="229" t="s">
        <v>412</v>
      </c>
      <c r="G248" s="73"/>
      <c r="H248" s="73"/>
      <c r="I248" s="186"/>
      <c r="J248" s="73"/>
      <c r="K248" s="73"/>
      <c r="L248" s="71"/>
      <c r="M248" s="230"/>
      <c r="N248" s="46"/>
      <c r="O248" s="46"/>
      <c r="P248" s="46"/>
      <c r="Q248" s="46"/>
      <c r="R248" s="46"/>
      <c r="S248" s="46"/>
      <c r="T248" s="94"/>
      <c r="AT248" s="23" t="s">
        <v>148</v>
      </c>
      <c r="AU248" s="23" t="s">
        <v>146</v>
      </c>
    </row>
    <row r="249" s="12" customFormat="1">
      <c r="B249" s="241"/>
      <c r="C249" s="242"/>
      <c r="D249" s="228" t="s">
        <v>150</v>
      </c>
      <c r="E249" s="243" t="s">
        <v>23</v>
      </c>
      <c r="F249" s="244" t="s">
        <v>413</v>
      </c>
      <c r="G249" s="242"/>
      <c r="H249" s="245">
        <v>546.18200000000002</v>
      </c>
      <c r="I249" s="246"/>
      <c r="J249" s="242"/>
      <c r="K249" s="242"/>
      <c r="L249" s="247"/>
      <c r="M249" s="248"/>
      <c r="N249" s="249"/>
      <c r="O249" s="249"/>
      <c r="P249" s="249"/>
      <c r="Q249" s="249"/>
      <c r="R249" s="249"/>
      <c r="S249" s="249"/>
      <c r="T249" s="250"/>
      <c r="AT249" s="251" t="s">
        <v>150</v>
      </c>
      <c r="AU249" s="251" t="s">
        <v>146</v>
      </c>
      <c r="AV249" s="12" t="s">
        <v>146</v>
      </c>
      <c r="AW249" s="12" t="s">
        <v>41</v>
      </c>
      <c r="AX249" s="12" t="s">
        <v>78</v>
      </c>
      <c r="AY249" s="251" t="s">
        <v>138</v>
      </c>
    </row>
    <row r="250" s="13" customFormat="1">
      <c r="B250" s="252"/>
      <c r="C250" s="253"/>
      <c r="D250" s="228" t="s">
        <v>150</v>
      </c>
      <c r="E250" s="254" t="s">
        <v>23</v>
      </c>
      <c r="F250" s="255" t="s">
        <v>153</v>
      </c>
      <c r="G250" s="253"/>
      <c r="H250" s="256">
        <v>546.18200000000002</v>
      </c>
      <c r="I250" s="257"/>
      <c r="J250" s="253"/>
      <c r="K250" s="253"/>
      <c r="L250" s="258"/>
      <c r="M250" s="259"/>
      <c r="N250" s="260"/>
      <c r="O250" s="260"/>
      <c r="P250" s="260"/>
      <c r="Q250" s="260"/>
      <c r="R250" s="260"/>
      <c r="S250" s="260"/>
      <c r="T250" s="261"/>
      <c r="AT250" s="262" t="s">
        <v>150</v>
      </c>
      <c r="AU250" s="262" t="s">
        <v>146</v>
      </c>
      <c r="AV250" s="13" t="s">
        <v>145</v>
      </c>
      <c r="AW250" s="13" t="s">
        <v>41</v>
      </c>
      <c r="AX250" s="13" t="s">
        <v>10</v>
      </c>
      <c r="AY250" s="262" t="s">
        <v>138</v>
      </c>
    </row>
    <row r="251" s="1" customFormat="1" ht="38.25" customHeight="1">
      <c r="B251" s="45"/>
      <c r="C251" s="216" t="s">
        <v>414</v>
      </c>
      <c r="D251" s="216" t="s">
        <v>140</v>
      </c>
      <c r="E251" s="217" t="s">
        <v>415</v>
      </c>
      <c r="F251" s="218" t="s">
        <v>416</v>
      </c>
      <c r="G251" s="219" t="s">
        <v>143</v>
      </c>
      <c r="H251" s="220">
        <v>32770.919999999998</v>
      </c>
      <c r="I251" s="221"/>
      <c r="J251" s="222">
        <f>ROUND(I251*H251,0)</f>
        <v>0</v>
      </c>
      <c r="K251" s="218" t="s">
        <v>144</v>
      </c>
      <c r="L251" s="71"/>
      <c r="M251" s="223" t="s">
        <v>23</v>
      </c>
      <c r="N251" s="224" t="s">
        <v>50</v>
      </c>
      <c r="O251" s="46"/>
      <c r="P251" s="225">
        <f>O251*H251</f>
        <v>0</v>
      </c>
      <c r="Q251" s="225">
        <v>0</v>
      </c>
      <c r="R251" s="225">
        <f>Q251*H251</f>
        <v>0</v>
      </c>
      <c r="S251" s="225">
        <v>0</v>
      </c>
      <c r="T251" s="226">
        <f>S251*H251</f>
        <v>0</v>
      </c>
      <c r="AR251" s="23" t="s">
        <v>145</v>
      </c>
      <c r="AT251" s="23" t="s">
        <v>140</v>
      </c>
      <c r="AU251" s="23" t="s">
        <v>146</v>
      </c>
      <c r="AY251" s="23" t="s">
        <v>138</v>
      </c>
      <c r="BE251" s="227">
        <f>IF(N251="základní",J251,0)</f>
        <v>0</v>
      </c>
      <c r="BF251" s="227">
        <f>IF(N251="snížená",J251,0)</f>
        <v>0</v>
      </c>
      <c r="BG251" s="227">
        <f>IF(N251="zákl. přenesená",J251,0)</f>
        <v>0</v>
      </c>
      <c r="BH251" s="227">
        <f>IF(N251="sníž. přenesená",J251,0)</f>
        <v>0</v>
      </c>
      <c r="BI251" s="227">
        <f>IF(N251="nulová",J251,0)</f>
        <v>0</v>
      </c>
      <c r="BJ251" s="23" t="s">
        <v>146</v>
      </c>
      <c r="BK251" s="227">
        <f>ROUND(I251*H251,0)</f>
        <v>0</v>
      </c>
      <c r="BL251" s="23" t="s">
        <v>145</v>
      </c>
      <c r="BM251" s="23" t="s">
        <v>417</v>
      </c>
    </row>
    <row r="252" s="1" customFormat="1">
      <c r="B252" s="45"/>
      <c r="C252" s="73"/>
      <c r="D252" s="228" t="s">
        <v>148</v>
      </c>
      <c r="E252" s="73"/>
      <c r="F252" s="229" t="s">
        <v>412</v>
      </c>
      <c r="G252" s="73"/>
      <c r="H252" s="73"/>
      <c r="I252" s="186"/>
      <c r="J252" s="73"/>
      <c r="K252" s="73"/>
      <c r="L252" s="71"/>
      <c r="M252" s="230"/>
      <c r="N252" s="46"/>
      <c r="O252" s="46"/>
      <c r="P252" s="46"/>
      <c r="Q252" s="46"/>
      <c r="R252" s="46"/>
      <c r="S252" s="46"/>
      <c r="T252" s="94"/>
      <c r="AT252" s="23" t="s">
        <v>148</v>
      </c>
      <c r="AU252" s="23" t="s">
        <v>146</v>
      </c>
    </row>
    <row r="253" s="12" customFormat="1">
      <c r="B253" s="241"/>
      <c r="C253" s="242"/>
      <c r="D253" s="228" t="s">
        <v>150</v>
      </c>
      <c r="E253" s="243" t="s">
        <v>23</v>
      </c>
      <c r="F253" s="244" t="s">
        <v>418</v>
      </c>
      <c r="G253" s="242"/>
      <c r="H253" s="245">
        <v>32770.919999999998</v>
      </c>
      <c r="I253" s="246"/>
      <c r="J253" s="242"/>
      <c r="K253" s="242"/>
      <c r="L253" s="247"/>
      <c r="M253" s="248"/>
      <c r="N253" s="249"/>
      <c r="O253" s="249"/>
      <c r="P253" s="249"/>
      <c r="Q253" s="249"/>
      <c r="R253" s="249"/>
      <c r="S253" s="249"/>
      <c r="T253" s="250"/>
      <c r="AT253" s="251" t="s">
        <v>150</v>
      </c>
      <c r="AU253" s="251" t="s">
        <v>146</v>
      </c>
      <c r="AV253" s="12" t="s">
        <v>146</v>
      </c>
      <c r="AW253" s="12" t="s">
        <v>41</v>
      </c>
      <c r="AX253" s="12" t="s">
        <v>78</v>
      </c>
      <c r="AY253" s="251" t="s">
        <v>138</v>
      </c>
    </row>
    <row r="254" s="13" customFormat="1">
      <c r="B254" s="252"/>
      <c r="C254" s="253"/>
      <c r="D254" s="228" t="s">
        <v>150</v>
      </c>
      <c r="E254" s="254" t="s">
        <v>23</v>
      </c>
      <c r="F254" s="255" t="s">
        <v>153</v>
      </c>
      <c r="G254" s="253"/>
      <c r="H254" s="256">
        <v>32770.919999999998</v>
      </c>
      <c r="I254" s="257"/>
      <c r="J254" s="253"/>
      <c r="K254" s="253"/>
      <c r="L254" s="258"/>
      <c r="M254" s="259"/>
      <c r="N254" s="260"/>
      <c r="O254" s="260"/>
      <c r="P254" s="260"/>
      <c r="Q254" s="260"/>
      <c r="R254" s="260"/>
      <c r="S254" s="260"/>
      <c r="T254" s="261"/>
      <c r="AT254" s="262" t="s">
        <v>150</v>
      </c>
      <c r="AU254" s="262" t="s">
        <v>146</v>
      </c>
      <c r="AV254" s="13" t="s">
        <v>145</v>
      </c>
      <c r="AW254" s="13" t="s">
        <v>41</v>
      </c>
      <c r="AX254" s="13" t="s">
        <v>10</v>
      </c>
      <c r="AY254" s="262" t="s">
        <v>138</v>
      </c>
    </row>
    <row r="255" s="1" customFormat="1" ht="38.25" customHeight="1">
      <c r="B255" s="45"/>
      <c r="C255" s="216" t="s">
        <v>419</v>
      </c>
      <c r="D255" s="216" t="s">
        <v>140</v>
      </c>
      <c r="E255" s="217" t="s">
        <v>420</v>
      </c>
      <c r="F255" s="218" t="s">
        <v>421</v>
      </c>
      <c r="G255" s="219" t="s">
        <v>143</v>
      </c>
      <c r="H255" s="220">
        <v>546.18200000000002</v>
      </c>
      <c r="I255" s="221"/>
      <c r="J255" s="222">
        <f>ROUND(I255*H255,0)</f>
        <v>0</v>
      </c>
      <c r="K255" s="218" t="s">
        <v>144</v>
      </c>
      <c r="L255" s="71"/>
      <c r="M255" s="223" t="s">
        <v>23</v>
      </c>
      <c r="N255" s="224" t="s">
        <v>50</v>
      </c>
      <c r="O255" s="46"/>
      <c r="P255" s="225">
        <f>O255*H255</f>
        <v>0</v>
      </c>
      <c r="Q255" s="225">
        <v>0</v>
      </c>
      <c r="R255" s="225">
        <f>Q255*H255</f>
        <v>0</v>
      </c>
      <c r="S255" s="225">
        <v>0</v>
      </c>
      <c r="T255" s="226">
        <f>S255*H255</f>
        <v>0</v>
      </c>
      <c r="AR255" s="23" t="s">
        <v>145</v>
      </c>
      <c r="AT255" s="23" t="s">
        <v>140</v>
      </c>
      <c r="AU255" s="23" t="s">
        <v>146</v>
      </c>
      <c r="AY255" s="23" t="s">
        <v>138</v>
      </c>
      <c r="BE255" s="227">
        <f>IF(N255="základní",J255,0)</f>
        <v>0</v>
      </c>
      <c r="BF255" s="227">
        <f>IF(N255="snížená",J255,0)</f>
        <v>0</v>
      </c>
      <c r="BG255" s="227">
        <f>IF(N255="zákl. přenesená",J255,0)</f>
        <v>0</v>
      </c>
      <c r="BH255" s="227">
        <f>IF(N255="sníž. přenesená",J255,0)</f>
        <v>0</v>
      </c>
      <c r="BI255" s="227">
        <f>IF(N255="nulová",J255,0)</f>
        <v>0</v>
      </c>
      <c r="BJ255" s="23" t="s">
        <v>146</v>
      </c>
      <c r="BK255" s="227">
        <f>ROUND(I255*H255,0)</f>
        <v>0</v>
      </c>
      <c r="BL255" s="23" t="s">
        <v>145</v>
      </c>
      <c r="BM255" s="23" t="s">
        <v>422</v>
      </c>
    </row>
    <row r="256" s="1" customFormat="1">
      <c r="B256" s="45"/>
      <c r="C256" s="73"/>
      <c r="D256" s="228" t="s">
        <v>148</v>
      </c>
      <c r="E256" s="73"/>
      <c r="F256" s="229" t="s">
        <v>423</v>
      </c>
      <c r="G256" s="73"/>
      <c r="H256" s="73"/>
      <c r="I256" s="186"/>
      <c r="J256" s="73"/>
      <c r="K256" s="73"/>
      <c r="L256" s="71"/>
      <c r="M256" s="230"/>
      <c r="N256" s="46"/>
      <c r="O256" s="46"/>
      <c r="P256" s="46"/>
      <c r="Q256" s="46"/>
      <c r="R256" s="46"/>
      <c r="S256" s="46"/>
      <c r="T256" s="94"/>
      <c r="AT256" s="23" t="s">
        <v>148</v>
      </c>
      <c r="AU256" s="23" t="s">
        <v>146</v>
      </c>
    </row>
    <row r="257" s="1" customFormat="1" ht="25.5" customHeight="1">
      <c r="B257" s="45"/>
      <c r="C257" s="216" t="s">
        <v>424</v>
      </c>
      <c r="D257" s="216" t="s">
        <v>140</v>
      </c>
      <c r="E257" s="217" t="s">
        <v>425</v>
      </c>
      <c r="F257" s="218" t="s">
        <v>426</v>
      </c>
      <c r="G257" s="219" t="s">
        <v>143</v>
      </c>
      <c r="H257" s="220">
        <v>113.70999999999999</v>
      </c>
      <c r="I257" s="221"/>
      <c r="J257" s="222">
        <f>ROUND(I257*H257,0)</f>
        <v>0</v>
      </c>
      <c r="K257" s="218" t="s">
        <v>144</v>
      </c>
      <c r="L257" s="71"/>
      <c r="M257" s="223" t="s">
        <v>23</v>
      </c>
      <c r="N257" s="224" t="s">
        <v>50</v>
      </c>
      <c r="O257" s="46"/>
      <c r="P257" s="225">
        <f>O257*H257</f>
        <v>0</v>
      </c>
      <c r="Q257" s="225">
        <v>0.00012999999999999999</v>
      </c>
      <c r="R257" s="225">
        <f>Q257*H257</f>
        <v>0.014782299999999998</v>
      </c>
      <c r="S257" s="225">
        <v>0</v>
      </c>
      <c r="T257" s="226">
        <f>S257*H257</f>
        <v>0</v>
      </c>
      <c r="AR257" s="23" t="s">
        <v>145</v>
      </c>
      <c r="AT257" s="23" t="s">
        <v>140</v>
      </c>
      <c r="AU257" s="23" t="s">
        <v>146</v>
      </c>
      <c r="AY257" s="23" t="s">
        <v>138</v>
      </c>
      <c r="BE257" s="227">
        <f>IF(N257="základní",J257,0)</f>
        <v>0</v>
      </c>
      <c r="BF257" s="227">
        <f>IF(N257="snížená",J257,0)</f>
        <v>0</v>
      </c>
      <c r="BG257" s="227">
        <f>IF(N257="zákl. přenesená",J257,0)</f>
        <v>0</v>
      </c>
      <c r="BH257" s="227">
        <f>IF(N257="sníž. přenesená",J257,0)</f>
        <v>0</v>
      </c>
      <c r="BI257" s="227">
        <f>IF(N257="nulová",J257,0)</f>
        <v>0</v>
      </c>
      <c r="BJ257" s="23" t="s">
        <v>146</v>
      </c>
      <c r="BK257" s="227">
        <f>ROUND(I257*H257,0)</f>
        <v>0</v>
      </c>
      <c r="BL257" s="23" t="s">
        <v>145</v>
      </c>
      <c r="BM257" s="23" t="s">
        <v>427</v>
      </c>
    </row>
    <row r="258" s="1" customFormat="1">
      <c r="B258" s="45"/>
      <c r="C258" s="73"/>
      <c r="D258" s="228" t="s">
        <v>148</v>
      </c>
      <c r="E258" s="73"/>
      <c r="F258" s="229" t="s">
        <v>428</v>
      </c>
      <c r="G258" s="73"/>
      <c r="H258" s="73"/>
      <c r="I258" s="186"/>
      <c r="J258" s="73"/>
      <c r="K258" s="73"/>
      <c r="L258" s="71"/>
      <c r="M258" s="230"/>
      <c r="N258" s="46"/>
      <c r="O258" s="46"/>
      <c r="P258" s="46"/>
      <c r="Q258" s="46"/>
      <c r="R258" s="46"/>
      <c r="S258" s="46"/>
      <c r="T258" s="94"/>
      <c r="AT258" s="23" t="s">
        <v>148</v>
      </c>
      <c r="AU258" s="23" t="s">
        <v>146</v>
      </c>
    </row>
    <row r="259" s="11" customFormat="1">
      <c r="B259" s="231"/>
      <c r="C259" s="232"/>
      <c r="D259" s="228" t="s">
        <v>150</v>
      </c>
      <c r="E259" s="233" t="s">
        <v>23</v>
      </c>
      <c r="F259" s="234" t="s">
        <v>429</v>
      </c>
      <c r="G259" s="232"/>
      <c r="H259" s="233" t="s">
        <v>23</v>
      </c>
      <c r="I259" s="235"/>
      <c r="J259" s="232"/>
      <c r="K259" s="232"/>
      <c r="L259" s="236"/>
      <c r="M259" s="237"/>
      <c r="N259" s="238"/>
      <c r="O259" s="238"/>
      <c r="P259" s="238"/>
      <c r="Q259" s="238"/>
      <c r="R259" s="238"/>
      <c r="S259" s="238"/>
      <c r="T259" s="239"/>
      <c r="AT259" s="240" t="s">
        <v>150</v>
      </c>
      <c r="AU259" s="240" t="s">
        <v>146</v>
      </c>
      <c r="AV259" s="11" t="s">
        <v>10</v>
      </c>
      <c r="AW259" s="11" t="s">
        <v>41</v>
      </c>
      <c r="AX259" s="11" t="s">
        <v>78</v>
      </c>
      <c r="AY259" s="240" t="s">
        <v>138</v>
      </c>
    </row>
    <row r="260" s="12" customFormat="1">
      <c r="B260" s="241"/>
      <c r="C260" s="242"/>
      <c r="D260" s="228" t="s">
        <v>150</v>
      </c>
      <c r="E260" s="243" t="s">
        <v>23</v>
      </c>
      <c r="F260" s="244" t="s">
        <v>430</v>
      </c>
      <c r="G260" s="242"/>
      <c r="H260" s="245">
        <v>113.70999999999999</v>
      </c>
      <c r="I260" s="246"/>
      <c r="J260" s="242"/>
      <c r="K260" s="242"/>
      <c r="L260" s="247"/>
      <c r="M260" s="248"/>
      <c r="N260" s="249"/>
      <c r="O260" s="249"/>
      <c r="P260" s="249"/>
      <c r="Q260" s="249"/>
      <c r="R260" s="249"/>
      <c r="S260" s="249"/>
      <c r="T260" s="250"/>
      <c r="AT260" s="251" t="s">
        <v>150</v>
      </c>
      <c r="AU260" s="251" t="s">
        <v>146</v>
      </c>
      <c r="AV260" s="12" t="s">
        <v>146</v>
      </c>
      <c r="AW260" s="12" t="s">
        <v>41</v>
      </c>
      <c r="AX260" s="12" t="s">
        <v>78</v>
      </c>
      <c r="AY260" s="251" t="s">
        <v>138</v>
      </c>
    </row>
    <row r="261" s="13" customFormat="1">
      <c r="B261" s="252"/>
      <c r="C261" s="253"/>
      <c r="D261" s="228" t="s">
        <v>150</v>
      </c>
      <c r="E261" s="254" t="s">
        <v>23</v>
      </c>
      <c r="F261" s="255" t="s">
        <v>153</v>
      </c>
      <c r="G261" s="253"/>
      <c r="H261" s="256">
        <v>113.70999999999999</v>
      </c>
      <c r="I261" s="257"/>
      <c r="J261" s="253"/>
      <c r="K261" s="253"/>
      <c r="L261" s="258"/>
      <c r="M261" s="259"/>
      <c r="N261" s="260"/>
      <c r="O261" s="260"/>
      <c r="P261" s="260"/>
      <c r="Q261" s="260"/>
      <c r="R261" s="260"/>
      <c r="S261" s="260"/>
      <c r="T261" s="261"/>
      <c r="AT261" s="262" t="s">
        <v>150</v>
      </c>
      <c r="AU261" s="262" t="s">
        <v>146</v>
      </c>
      <c r="AV261" s="13" t="s">
        <v>145</v>
      </c>
      <c r="AW261" s="13" t="s">
        <v>41</v>
      </c>
      <c r="AX261" s="13" t="s">
        <v>10</v>
      </c>
      <c r="AY261" s="262" t="s">
        <v>138</v>
      </c>
    </row>
    <row r="262" s="1" customFormat="1" ht="25.5" customHeight="1">
      <c r="B262" s="45"/>
      <c r="C262" s="216" t="s">
        <v>431</v>
      </c>
      <c r="D262" s="216" t="s">
        <v>140</v>
      </c>
      <c r="E262" s="217" t="s">
        <v>432</v>
      </c>
      <c r="F262" s="218" t="s">
        <v>433</v>
      </c>
      <c r="G262" s="219" t="s">
        <v>143</v>
      </c>
      <c r="H262" s="220">
        <v>546.18200000000002</v>
      </c>
      <c r="I262" s="221"/>
      <c r="J262" s="222">
        <f>ROUND(I262*H262,0)</f>
        <v>0</v>
      </c>
      <c r="K262" s="218" t="s">
        <v>144</v>
      </c>
      <c r="L262" s="71"/>
      <c r="M262" s="223" t="s">
        <v>23</v>
      </c>
      <c r="N262" s="224" t="s">
        <v>50</v>
      </c>
      <c r="O262" s="46"/>
      <c r="P262" s="225">
        <f>O262*H262</f>
        <v>0</v>
      </c>
      <c r="Q262" s="225">
        <v>0</v>
      </c>
      <c r="R262" s="225">
        <f>Q262*H262</f>
        <v>0</v>
      </c>
      <c r="S262" s="225">
        <v>0</v>
      </c>
      <c r="T262" s="226">
        <f>S262*H262</f>
        <v>0</v>
      </c>
      <c r="AR262" s="23" t="s">
        <v>145</v>
      </c>
      <c r="AT262" s="23" t="s">
        <v>140</v>
      </c>
      <c r="AU262" s="23" t="s">
        <v>146</v>
      </c>
      <c r="AY262" s="23" t="s">
        <v>138</v>
      </c>
      <c r="BE262" s="227">
        <f>IF(N262="základní",J262,0)</f>
        <v>0</v>
      </c>
      <c r="BF262" s="227">
        <f>IF(N262="snížená",J262,0)</f>
        <v>0</v>
      </c>
      <c r="BG262" s="227">
        <f>IF(N262="zákl. přenesená",J262,0)</f>
        <v>0</v>
      </c>
      <c r="BH262" s="227">
        <f>IF(N262="sníž. přenesená",J262,0)</f>
        <v>0</v>
      </c>
      <c r="BI262" s="227">
        <f>IF(N262="nulová",J262,0)</f>
        <v>0</v>
      </c>
      <c r="BJ262" s="23" t="s">
        <v>146</v>
      </c>
      <c r="BK262" s="227">
        <f>ROUND(I262*H262,0)</f>
        <v>0</v>
      </c>
      <c r="BL262" s="23" t="s">
        <v>145</v>
      </c>
      <c r="BM262" s="23" t="s">
        <v>434</v>
      </c>
    </row>
    <row r="263" s="1" customFormat="1">
      <c r="B263" s="45"/>
      <c r="C263" s="73"/>
      <c r="D263" s="228" t="s">
        <v>148</v>
      </c>
      <c r="E263" s="73"/>
      <c r="F263" s="229" t="s">
        <v>435</v>
      </c>
      <c r="G263" s="73"/>
      <c r="H263" s="73"/>
      <c r="I263" s="186"/>
      <c r="J263" s="73"/>
      <c r="K263" s="73"/>
      <c r="L263" s="71"/>
      <c r="M263" s="230"/>
      <c r="N263" s="46"/>
      <c r="O263" s="46"/>
      <c r="P263" s="46"/>
      <c r="Q263" s="46"/>
      <c r="R263" s="46"/>
      <c r="S263" s="46"/>
      <c r="T263" s="94"/>
      <c r="AT263" s="23" t="s">
        <v>148</v>
      </c>
      <c r="AU263" s="23" t="s">
        <v>146</v>
      </c>
    </row>
    <row r="264" s="1" customFormat="1" ht="25.5" customHeight="1">
      <c r="B264" s="45"/>
      <c r="C264" s="216" t="s">
        <v>436</v>
      </c>
      <c r="D264" s="216" t="s">
        <v>140</v>
      </c>
      <c r="E264" s="217" t="s">
        <v>437</v>
      </c>
      <c r="F264" s="218" t="s">
        <v>438</v>
      </c>
      <c r="G264" s="219" t="s">
        <v>143</v>
      </c>
      <c r="H264" s="220">
        <v>32770.919999999998</v>
      </c>
      <c r="I264" s="221"/>
      <c r="J264" s="222">
        <f>ROUND(I264*H264,0)</f>
        <v>0</v>
      </c>
      <c r="K264" s="218" t="s">
        <v>144</v>
      </c>
      <c r="L264" s="71"/>
      <c r="M264" s="223" t="s">
        <v>23</v>
      </c>
      <c r="N264" s="224" t="s">
        <v>50</v>
      </c>
      <c r="O264" s="46"/>
      <c r="P264" s="225">
        <f>O264*H264</f>
        <v>0</v>
      </c>
      <c r="Q264" s="225">
        <v>0</v>
      </c>
      <c r="R264" s="225">
        <f>Q264*H264</f>
        <v>0</v>
      </c>
      <c r="S264" s="225">
        <v>0</v>
      </c>
      <c r="T264" s="226">
        <f>S264*H264</f>
        <v>0</v>
      </c>
      <c r="AR264" s="23" t="s">
        <v>145</v>
      </c>
      <c r="AT264" s="23" t="s">
        <v>140</v>
      </c>
      <c r="AU264" s="23" t="s">
        <v>146</v>
      </c>
      <c r="AY264" s="23" t="s">
        <v>138</v>
      </c>
      <c r="BE264" s="227">
        <f>IF(N264="základní",J264,0)</f>
        <v>0</v>
      </c>
      <c r="BF264" s="227">
        <f>IF(N264="snížená",J264,0)</f>
        <v>0</v>
      </c>
      <c r="BG264" s="227">
        <f>IF(N264="zákl. přenesená",J264,0)</f>
        <v>0</v>
      </c>
      <c r="BH264" s="227">
        <f>IF(N264="sníž. přenesená",J264,0)</f>
        <v>0</v>
      </c>
      <c r="BI264" s="227">
        <f>IF(N264="nulová",J264,0)</f>
        <v>0</v>
      </c>
      <c r="BJ264" s="23" t="s">
        <v>146</v>
      </c>
      <c r="BK264" s="227">
        <f>ROUND(I264*H264,0)</f>
        <v>0</v>
      </c>
      <c r="BL264" s="23" t="s">
        <v>145</v>
      </c>
      <c r="BM264" s="23" t="s">
        <v>439</v>
      </c>
    </row>
    <row r="265" s="1" customFormat="1">
      <c r="B265" s="45"/>
      <c r="C265" s="73"/>
      <c r="D265" s="228" t="s">
        <v>148</v>
      </c>
      <c r="E265" s="73"/>
      <c r="F265" s="229" t="s">
        <v>435</v>
      </c>
      <c r="G265" s="73"/>
      <c r="H265" s="73"/>
      <c r="I265" s="186"/>
      <c r="J265" s="73"/>
      <c r="K265" s="73"/>
      <c r="L265" s="71"/>
      <c r="M265" s="230"/>
      <c r="N265" s="46"/>
      <c r="O265" s="46"/>
      <c r="P265" s="46"/>
      <c r="Q265" s="46"/>
      <c r="R265" s="46"/>
      <c r="S265" s="46"/>
      <c r="T265" s="94"/>
      <c r="AT265" s="23" t="s">
        <v>148</v>
      </c>
      <c r="AU265" s="23" t="s">
        <v>146</v>
      </c>
    </row>
    <row r="266" s="1" customFormat="1" ht="25.5" customHeight="1">
      <c r="B266" s="45"/>
      <c r="C266" s="216" t="s">
        <v>440</v>
      </c>
      <c r="D266" s="216" t="s">
        <v>140</v>
      </c>
      <c r="E266" s="217" t="s">
        <v>441</v>
      </c>
      <c r="F266" s="218" t="s">
        <v>442</v>
      </c>
      <c r="G266" s="219" t="s">
        <v>143</v>
      </c>
      <c r="H266" s="220">
        <v>546.18200000000002</v>
      </c>
      <c r="I266" s="221"/>
      <c r="J266" s="222">
        <f>ROUND(I266*H266,0)</f>
        <v>0</v>
      </c>
      <c r="K266" s="218" t="s">
        <v>144</v>
      </c>
      <c r="L266" s="71"/>
      <c r="M266" s="223" t="s">
        <v>23</v>
      </c>
      <c r="N266" s="224" t="s">
        <v>50</v>
      </c>
      <c r="O266" s="46"/>
      <c r="P266" s="225">
        <f>O266*H266</f>
        <v>0</v>
      </c>
      <c r="Q266" s="225">
        <v>0</v>
      </c>
      <c r="R266" s="225">
        <f>Q266*H266</f>
        <v>0</v>
      </c>
      <c r="S266" s="225">
        <v>0</v>
      </c>
      <c r="T266" s="226">
        <f>S266*H266</f>
        <v>0</v>
      </c>
      <c r="AR266" s="23" t="s">
        <v>145</v>
      </c>
      <c r="AT266" s="23" t="s">
        <v>140</v>
      </c>
      <c r="AU266" s="23" t="s">
        <v>146</v>
      </c>
      <c r="AY266" s="23" t="s">
        <v>138</v>
      </c>
      <c r="BE266" s="227">
        <f>IF(N266="základní",J266,0)</f>
        <v>0</v>
      </c>
      <c r="BF266" s="227">
        <f>IF(N266="snížená",J266,0)</f>
        <v>0</v>
      </c>
      <c r="BG266" s="227">
        <f>IF(N266="zákl. přenesená",J266,0)</f>
        <v>0</v>
      </c>
      <c r="BH266" s="227">
        <f>IF(N266="sníž. přenesená",J266,0)</f>
        <v>0</v>
      </c>
      <c r="BI266" s="227">
        <f>IF(N266="nulová",J266,0)</f>
        <v>0</v>
      </c>
      <c r="BJ266" s="23" t="s">
        <v>146</v>
      </c>
      <c r="BK266" s="227">
        <f>ROUND(I266*H266,0)</f>
        <v>0</v>
      </c>
      <c r="BL266" s="23" t="s">
        <v>145</v>
      </c>
      <c r="BM266" s="23" t="s">
        <v>443</v>
      </c>
    </row>
    <row r="267" s="10" customFormat="1" ht="29.88" customHeight="1">
      <c r="B267" s="200"/>
      <c r="C267" s="201"/>
      <c r="D267" s="202" t="s">
        <v>77</v>
      </c>
      <c r="E267" s="214" t="s">
        <v>444</v>
      </c>
      <c r="F267" s="214" t="s">
        <v>445</v>
      </c>
      <c r="G267" s="201"/>
      <c r="H267" s="201"/>
      <c r="I267" s="204"/>
      <c r="J267" s="215">
        <f>BK267</f>
        <v>0</v>
      </c>
      <c r="K267" s="201"/>
      <c r="L267" s="206"/>
      <c r="M267" s="207"/>
      <c r="N267" s="208"/>
      <c r="O267" s="208"/>
      <c r="P267" s="209">
        <f>SUM(P268:P272)</f>
        <v>0</v>
      </c>
      <c r="Q267" s="208"/>
      <c r="R267" s="209">
        <f>SUM(R268:R272)</f>
        <v>0</v>
      </c>
      <c r="S267" s="208"/>
      <c r="T267" s="210">
        <f>SUM(T268:T272)</f>
        <v>10.232657</v>
      </c>
      <c r="AR267" s="211" t="s">
        <v>10</v>
      </c>
      <c r="AT267" s="212" t="s">
        <v>77</v>
      </c>
      <c r="AU267" s="212" t="s">
        <v>10</v>
      </c>
      <c r="AY267" s="211" t="s">
        <v>138</v>
      </c>
      <c r="BK267" s="213">
        <f>SUM(BK268:BK272)</f>
        <v>0</v>
      </c>
    </row>
    <row r="268" s="1" customFormat="1" ht="38.25" customHeight="1">
      <c r="B268" s="45"/>
      <c r="C268" s="216" t="s">
        <v>446</v>
      </c>
      <c r="D268" s="216" t="s">
        <v>140</v>
      </c>
      <c r="E268" s="217" t="s">
        <v>447</v>
      </c>
      <c r="F268" s="218" t="s">
        <v>448</v>
      </c>
      <c r="G268" s="219" t="s">
        <v>143</v>
      </c>
      <c r="H268" s="220">
        <v>40.514000000000003</v>
      </c>
      <c r="I268" s="221"/>
      <c r="J268" s="222">
        <f>ROUND(I268*H268,0)</f>
        <v>0</v>
      </c>
      <c r="K268" s="218" t="s">
        <v>144</v>
      </c>
      <c r="L268" s="71"/>
      <c r="M268" s="223" t="s">
        <v>23</v>
      </c>
      <c r="N268" s="224" t="s">
        <v>50</v>
      </c>
      <c r="O268" s="46"/>
      <c r="P268" s="225">
        <f>O268*H268</f>
        <v>0</v>
      </c>
      <c r="Q268" s="225">
        <v>0</v>
      </c>
      <c r="R268" s="225">
        <f>Q268*H268</f>
        <v>0</v>
      </c>
      <c r="S268" s="225">
        <v>0.183</v>
      </c>
      <c r="T268" s="226">
        <f>S268*H268</f>
        <v>7.4140620000000004</v>
      </c>
      <c r="AR268" s="23" t="s">
        <v>145</v>
      </c>
      <c r="AT268" s="23" t="s">
        <v>140</v>
      </c>
      <c r="AU268" s="23" t="s">
        <v>146</v>
      </c>
      <c r="AY268" s="23" t="s">
        <v>138</v>
      </c>
      <c r="BE268" s="227">
        <f>IF(N268="základní",J268,0)</f>
        <v>0</v>
      </c>
      <c r="BF268" s="227">
        <f>IF(N268="snížená",J268,0)</f>
        <v>0</v>
      </c>
      <c r="BG268" s="227">
        <f>IF(N268="zákl. přenesená",J268,0)</f>
        <v>0</v>
      </c>
      <c r="BH268" s="227">
        <f>IF(N268="sníž. přenesená",J268,0)</f>
        <v>0</v>
      </c>
      <c r="BI268" s="227">
        <f>IF(N268="nulová",J268,0)</f>
        <v>0</v>
      </c>
      <c r="BJ268" s="23" t="s">
        <v>146</v>
      </c>
      <c r="BK268" s="227">
        <f>ROUND(I268*H268,0)</f>
        <v>0</v>
      </c>
      <c r="BL268" s="23" t="s">
        <v>145</v>
      </c>
      <c r="BM268" s="23" t="s">
        <v>449</v>
      </c>
    </row>
    <row r="269" s="11" customFormat="1">
      <c r="B269" s="231"/>
      <c r="C269" s="232"/>
      <c r="D269" s="228" t="s">
        <v>150</v>
      </c>
      <c r="E269" s="233" t="s">
        <v>23</v>
      </c>
      <c r="F269" s="234" t="s">
        <v>450</v>
      </c>
      <c r="G269" s="232"/>
      <c r="H269" s="233" t="s">
        <v>23</v>
      </c>
      <c r="I269" s="235"/>
      <c r="J269" s="232"/>
      <c r="K269" s="232"/>
      <c r="L269" s="236"/>
      <c r="M269" s="237"/>
      <c r="N269" s="238"/>
      <c r="O269" s="238"/>
      <c r="P269" s="238"/>
      <c r="Q269" s="238"/>
      <c r="R269" s="238"/>
      <c r="S269" s="238"/>
      <c r="T269" s="239"/>
      <c r="AT269" s="240" t="s">
        <v>150</v>
      </c>
      <c r="AU269" s="240" t="s">
        <v>146</v>
      </c>
      <c r="AV269" s="11" t="s">
        <v>10</v>
      </c>
      <c r="AW269" s="11" t="s">
        <v>41</v>
      </c>
      <c r="AX269" s="11" t="s">
        <v>78</v>
      </c>
      <c r="AY269" s="240" t="s">
        <v>138</v>
      </c>
    </row>
    <row r="270" s="12" customFormat="1">
      <c r="B270" s="241"/>
      <c r="C270" s="242"/>
      <c r="D270" s="228" t="s">
        <v>150</v>
      </c>
      <c r="E270" s="243" t="s">
        <v>23</v>
      </c>
      <c r="F270" s="244" t="s">
        <v>451</v>
      </c>
      <c r="G270" s="242"/>
      <c r="H270" s="245">
        <v>40.514000000000003</v>
      </c>
      <c r="I270" s="246"/>
      <c r="J270" s="242"/>
      <c r="K270" s="242"/>
      <c r="L270" s="247"/>
      <c r="M270" s="248"/>
      <c r="N270" s="249"/>
      <c r="O270" s="249"/>
      <c r="P270" s="249"/>
      <c r="Q270" s="249"/>
      <c r="R270" s="249"/>
      <c r="S270" s="249"/>
      <c r="T270" s="250"/>
      <c r="AT270" s="251" t="s">
        <v>150</v>
      </c>
      <c r="AU270" s="251" t="s">
        <v>146</v>
      </c>
      <c r="AV270" s="12" t="s">
        <v>146</v>
      </c>
      <c r="AW270" s="12" t="s">
        <v>41</v>
      </c>
      <c r="AX270" s="12" t="s">
        <v>78</v>
      </c>
      <c r="AY270" s="251" t="s">
        <v>138</v>
      </c>
    </row>
    <row r="271" s="13" customFormat="1">
      <c r="B271" s="252"/>
      <c r="C271" s="253"/>
      <c r="D271" s="228" t="s">
        <v>150</v>
      </c>
      <c r="E271" s="254" t="s">
        <v>23</v>
      </c>
      <c r="F271" s="255" t="s">
        <v>153</v>
      </c>
      <c r="G271" s="253"/>
      <c r="H271" s="256">
        <v>40.514000000000003</v>
      </c>
      <c r="I271" s="257"/>
      <c r="J271" s="253"/>
      <c r="K271" s="253"/>
      <c r="L271" s="258"/>
      <c r="M271" s="259"/>
      <c r="N271" s="260"/>
      <c r="O271" s="260"/>
      <c r="P271" s="260"/>
      <c r="Q271" s="260"/>
      <c r="R271" s="260"/>
      <c r="S271" s="260"/>
      <c r="T271" s="261"/>
      <c r="AT271" s="262" t="s">
        <v>150</v>
      </c>
      <c r="AU271" s="262" t="s">
        <v>146</v>
      </c>
      <c r="AV271" s="13" t="s">
        <v>145</v>
      </c>
      <c r="AW271" s="13" t="s">
        <v>41</v>
      </c>
      <c r="AX271" s="13" t="s">
        <v>10</v>
      </c>
      <c r="AY271" s="262" t="s">
        <v>138</v>
      </c>
    </row>
    <row r="272" s="1" customFormat="1" ht="38.25" customHeight="1">
      <c r="B272" s="45"/>
      <c r="C272" s="216" t="s">
        <v>452</v>
      </c>
      <c r="D272" s="216" t="s">
        <v>140</v>
      </c>
      <c r="E272" s="217" t="s">
        <v>453</v>
      </c>
      <c r="F272" s="218" t="s">
        <v>454</v>
      </c>
      <c r="G272" s="219" t="s">
        <v>143</v>
      </c>
      <c r="H272" s="220">
        <v>563.71900000000005</v>
      </c>
      <c r="I272" s="221"/>
      <c r="J272" s="222">
        <f>ROUND(I272*H272,0)</f>
        <v>0</v>
      </c>
      <c r="K272" s="218" t="s">
        <v>144</v>
      </c>
      <c r="L272" s="71"/>
      <c r="M272" s="223" t="s">
        <v>23</v>
      </c>
      <c r="N272" s="224" t="s">
        <v>50</v>
      </c>
      <c r="O272" s="46"/>
      <c r="P272" s="225">
        <f>O272*H272</f>
        <v>0</v>
      </c>
      <c r="Q272" s="225">
        <v>0</v>
      </c>
      <c r="R272" s="225">
        <f>Q272*H272</f>
        <v>0</v>
      </c>
      <c r="S272" s="225">
        <v>0.0050000000000000001</v>
      </c>
      <c r="T272" s="226">
        <f>S272*H272</f>
        <v>2.8185950000000002</v>
      </c>
      <c r="AR272" s="23" t="s">
        <v>145</v>
      </c>
      <c r="AT272" s="23" t="s">
        <v>140</v>
      </c>
      <c r="AU272" s="23" t="s">
        <v>146</v>
      </c>
      <c r="AY272" s="23" t="s">
        <v>138</v>
      </c>
      <c r="BE272" s="227">
        <f>IF(N272="základní",J272,0)</f>
        <v>0</v>
      </c>
      <c r="BF272" s="227">
        <f>IF(N272="snížená",J272,0)</f>
        <v>0</v>
      </c>
      <c r="BG272" s="227">
        <f>IF(N272="zákl. přenesená",J272,0)</f>
        <v>0</v>
      </c>
      <c r="BH272" s="227">
        <f>IF(N272="sníž. přenesená",J272,0)</f>
        <v>0</v>
      </c>
      <c r="BI272" s="227">
        <f>IF(N272="nulová",J272,0)</f>
        <v>0</v>
      </c>
      <c r="BJ272" s="23" t="s">
        <v>146</v>
      </c>
      <c r="BK272" s="227">
        <f>ROUND(I272*H272,0)</f>
        <v>0</v>
      </c>
      <c r="BL272" s="23" t="s">
        <v>145</v>
      </c>
      <c r="BM272" s="23" t="s">
        <v>455</v>
      </c>
    </row>
    <row r="273" s="10" customFormat="1" ht="29.88" customHeight="1">
      <c r="B273" s="200"/>
      <c r="C273" s="201"/>
      <c r="D273" s="202" t="s">
        <v>77</v>
      </c>
      <c r="E273" s="214" t="s">
        <v>456</v>
      </c>
      <c r="F273" s="214" t="s">
        <v>457</v>
      </c>
      <c r="G273" s="201"/>
      <c r="H273" s="201"/>
      <c r="I273" s="204"/>
      <c r="J273" s="215">
        <f>BK273</f>
        <v>0</v>
      </c>
      <c r="K273" s="201"/>
      <c r="L273" s="206"/>
      <c r="M273" s="207"/>
      <c r="N273" s="208"/>
      <c r="O273" s="208"/>
      <c r="P273" s="209">
        <f>SUM(P274:P284)</f>
        <v>0</v>
      </c>
      <c r="Q273" s="208"/>
      <c r="R273" s="209">
        <f>SUM(R274:R284)</f>
        <v>0</v>
      </c>
      <c r="S273" s="208"/>
      <c r="T273" s="210">
        <f>SUM(T274:T284)</f>
        <v>0</v>
      </c>
      <c r="AR273" s="211" t="s">
        <v>10</v>
      </c>
      <c r="AT273" s="212" t="s">
        <v>77</v>
      </c>
      <c r="AU273" s="212" t="s">
        <v>10</v>
      </c>
      <c r="AY273" s="211" t="s">
        <v>138</v>
      </c>
      <c r="BK273" s="213">
        <f>SUM(BK274:BK284)</f>
        <v>0</v>
      </c>
    </row>
    <row r="274" s="1" customFormat="1" ht="25.5" customHeight="1">
      <c r="B274" s="45"/>
      <c r="C274" s="216" t="s">
        <v>458</v>
      </c>
      <c r="D274" s="216" t="s">
        <v>140</v>
      </c>
      <c r="E274" s="217" t="s">
        <v>459</v>
      </c>
      <c r="F274" s="218" t="s">
        <v>460</v>
      </c>
      <c r="G274" s="219" t="s">
        <v>182</v>
      </c>
      <c r="H274" s="220">
        <v>17.036000000000001</v>
      </c>
      <c r="I274" s="221"/>
      <c r="J274" s="222">
        <f>ROUND(I274*H274,0)</f>
        <v>0</v>
      </c>
      <c r="K274" s="218" t="s">
        <v>144</v>
      </c>
      <c r="L274" s="71"/>
      <c r="M274" s="223" t="s">
        <v>23</v>
      </c>
      <c r="N274" s="224" t="s">
        <v>50</v>
      </c>
      <c r="O274" s="46"/>
      <c r="P274" s="225">
        <f>O274*H274</f>
        <v>0</v>
      </c>
      <c r="Q274" s="225">
        <v>0</v>
      </c>
      <c r="R274" s="225">
        <f>Q274*H274</f>
        <v>0</v>
      </c>
      <c r="S274" s="225">
        <v>0</v>
      </c>
      <c r="T274" s="226">
        <f>S274*H274</f>
        <v>0</v>
      </c>
      <c r="AR274" s="23" t="s">
        <v>145</v>
      </c>
      <c r="AT274" s="23" t="s">
        <v>140</v>
      </c>
      <c r="AU274" s="23" t="s">
        <v>146</v>
      </c>
      <c r="AY274" s="23" t="s">
        <v>138</v>
      </c>
      <c r="BE274" s="227">
        <f>IF(N274="základní",J274,0)</f>
        <v>0</v>
      </c>
      <c r="BF274" s="227">
        <f>IF(N274="snížená",J274,0)</f>
        <v>0</v>
      </c>
      <c r="BG274" s="227">
        <f>IF(N274="zákl. přenesená",J274,0)</f>
        <v>0</v>
      </c>
      <c r="BH274" s="227">
        <f>IF(N274="sníž. přenesená",J274,0)</f>
        <v>0</v>
      </c>
      <c r="BI274" s="227">
        <f>IF(N274="nulová",J274,0)</f>
        <v>0</v>
      </c>
      <c r="BJ274" s="23" t="s">
        <v>146</v>
      </c>
      <c r="BK274" s="227">
        <f>ROUND(I274*H274,0)</f>
        <v>0</v>
      </c>
      <c r="BL274" s="23" t="s">
        <v>145</v>
      </c>
      <c r="BM274" s="23" t="s">
        <v>461</v>
      </c>
    </row>
    <row r="275" s="1" customFormat="1">
      <c r="B275" s="45"/>
      <c r="C275" s="73"/>
      <c r="D275" s="228" t="s">
        <v>148</v>
      </c>
      <c r="E275" s="73"/>
      <c r="F275" s="229" t="s">
        <v>462</v>
      </c>
      <c r="G275" s="73"/>
      <c r="H275" s="73"/>
      <c r="I275" s="186"/>
      <c r="J275" s="73"/>
      <c r="K275" s="73"/>
      <c r="L275" s="71"/>
      <c r="M275" s="230"/>
      <c r="N275" s="46"/>
      <c r="O275" s="46"/>
      <c r="P275" s="46"/>
      <c r="Q275" s="46"/>
      <c r="R275" s="46"/>
      <c r="S275" s="46"/>
      <c r="T275" s="94"/>
      <c r="AT275" s="23" t="s">
        <v>148</v>
      </c>
      <c r="AU275" s="23" t="s">
        <v>146</v>
      </c>
    </row>
    <row r="276" s="1" customFormat="1" ht="38.25" customHeight="1">
      <c r="B276" s="45"/>
      <c r="C276" s="216" t="s">
        <v>463</v>
      </c>
      <c r="D276" s="216" t="s">
        <v>140</v>
      </c>
      <c r="E276" s="217" t="s">
        <v>464</v>
      </c>
      <c r="F276" s="218" t="s">
        <v>465</v>
      </c>
      <c r="G276" s="219" t="s">
        <v>182</v>
      </c>
      <c r="H276" s="220">
        <v>17.036000000000001</v>
      </c>
      <c r="I276" s="221"/>
      <c r="J276" s="222">
        <f>ROUND(I276*H276,0)</f>
        <v>0</v>
      </c>
      <c r="K276" s="218" t="s">
        <v>144</v>
      </c>
      <c r="L276" s="71"/>
      <c r="M276" s="223" t="s">
        <v>23</v>
      </c>
      <c r="N276" s="224" t="s">
        <v>50</v>
      </c>
      <c r="O276" s="46"/>
      <c r="P276" s="225">
        <f>O276*H276</f>
        <v>0</v>
      </c>
      <c r="Q276" s="225">
        <v>0</v>
      </c>
      <c r="R276" s="225">
        <f>Q276*H276</f>
        <v>0</v>
      </c>
      <c r="S276" s="225">
        <v>0</v>
      </c>
      <c r="T276" s="226">
        <f>S276*H276</f>
        <v>0</v>
      </c>
      <c r="AR276" s="23" t="s">
        <v>145</v>
      </c>
      <c r="AT276" s="23" t="s">
        <v>140</v>
      </c>
      <c r="AU276" s="23" t="s">
        <v>146</v>
      </c>
      <c r="AY276" s="23" t="s">
        <v>138</v>
      </c>
      <c r="BE276" s="227">
        <f>IF(N276="základní",J276,0)</f>
        <v>0</v>
      </c>
      <c r="BF276" s="227">
        <f>IF(N276="snížená",J276,0)</f>
        <v>0</v>
      </c>
      <c r="BG276" s="227">
        <f>IF(N276="zákl. přenesená",J276,0)</f>
        <v>0</v>
      </c>
      <c r="BH276" s="227">
        <f>IF(N276="sníž. přenesená",J276,0)</f>
        <v>0</v>
      </c>
      <c r="BI276" s="227">
        <f>IF(N276="nulová",J276,0)</f>
        <v>0</v>
      </c>
      <c r="BJ276" s="23" t="s">
        <v>146</v>
      </c>
      <c r="BK276" s="227">
        <f>ROUND(I276*H276,0)</f>
        <v>0</v>
      </c>
      <c r="BL276" s="23" t="s">
        <v>145</v>
      </c>
      <c r="BM276" s="23" t="s">
        <v>466</v>
      </c>
    </row>
    <row r="277" s="1" customFormat="1">
      <c r="B277" s="45"/>
      <c r="C277" s="73"/>
      <c r="D277" s="228" t="s">
        <v>148</v>
      </c>
      <c r="E277" s="73"/>
      <c r="F277" s="229" t="s">
        <v>467</v>
      </c>
      <c r="G277" s="73"/>
      <c r="H277" s="73"/>
      <c r="I277" s="186"/>
      <c r="J277" s="73"/>
      <c r="K277" s="73"/>
      <c r="L277" s="71"/>
      <c r="M277" s="230"/>
      <c r="N277" s="46"/>
      <c r="O277" s="46"/>
      <c r="P277" s="46"/>
      <c r="Q277" s="46"/>
      <c r="R277" s="46"/>
      <c r="S277" s="46"/>
      <c r="T277" s="94"/>
      <c r="AT277" s="23" t="s">
        <v>148</v>
      </c>
      <c r="AU277" s="23" t="s">
        <v>146</v>
      </c>
    </row>
    <row r="278" s="1" customFormat="1" ht="25.5" customHeight="1">
      <c r="B278" s="45"/>
      <c r="C278" s="216" t="s">
        <v>468</v>
      </c>
      <c r="D278" s="216" t="s">
        <v>140</v>
      </c>
      <c r="E278" s="217" t="s">
        <v>469</v>
      </c>
      <c r="F278" s="218" t="s">
        <v>470</v>
      </c>
      <c r="G278" s="219" t="s">
        <v>182</v>
      </c>
      <c r="H278" s="220">
        <v>17.036000000000001</v>
      </c>
      <c r="I278" s="221"/>
      <c r="J278" s="222">
        <f>ROUND(I278*H278,0)</f>
        <v>0</v>
      </c>
      <c r="K278" s="218" t="s">
        <v>144</v>
      </c>
      <c r="L278" s="71"/>
      <c r="M278" s="223" t="s">
        <v>23</v>
      </c>
      <c r="N278" s="224" t="s">
        <v>50</v>
      </c>
      <c r="O278" s="46"/>
      <c r="P278" s="225">
        <f>O278*H278</f>
        <v>0</v>
      </c>
      <c r="Q278" s="225">
        <v>0</v>
      </c>
      <c r="R278" s="225">
        <f>Q278*H278</f>
        <v>0</v>
      </c>
      <c r="S278" s="225">
        <v>0</v>
      </c>
      <c r="T278" s="226">
        <f>S278*H278</f>
        <v>0</v>
      </c>
      <c r="AR278" s="23" t="s">
        <v>145</v>
      </c>
      <c r="AT278" s="23" t="s">
        <v>140</v>
      </c>
      <c r="AU278" s="23" t="s">
        <v>146</v>
      </c>
      <c r="AY278" s="23" t="s">
        <v>138</v>
      </c>
      <c r="BE278" s="227">
        <f>IF(N278="základní",J278,0)</f>
        <v>0</v>
      </c>
      <c r="BF278" s="227">
        <f>IF(N278="snížená",J278,0)</f>
        <v>0</v>
      </c>
      <c r="BG278" s="227">
        <f>IF(N278="zákl. přenesená",J278,0)</f>
        <v>0</v>
      </c>
      <c r="BH278" s="227">
        <f>IF(N278="sníž. přenesená",J278,0)</f>
        <v>0</v>
      </c>
      <c r="BI278" s="227">
        <f>IF(N278="nulová",J278,0)</f>
        <v>0</v>
      </c>
      <c r="BJ278" s="23" t="s">
        <v>146</v>
      </c>
      <c r="BK278" s="227">
        <f>ROUND(I278*H278,0)</f>
        <v>0</v>
      </c>
      <c r="BL278" s="23" t="s">
        <v>145</v>
      </c>
      <c r="BM278" s="23" t="s">
        <v>471</v>
      </c>
    </row>
    <row r="279" s="1" customFormat="1">
      <c r="B279" s="45"/>
      <c r="C279" s="73"/>
      <c r="D279" s="228" t="s">
        <v>148</v>
      </c>
      <c r="E279" s="73"/>
      <c r="F279" s="229" t="s">
        <v>472</v>
      </c>
      <c r="G279" s="73"/>
      <c r="H279" s="73"/>
      <c r="I279" s="186"/>
      <c r="J279" s="73"/>
      <c r="K279" s="73"/>
      <c r="L279" s="71"/>
      <c r="M279" s="230"/>
      <c r="N279" s="46"/>
      <c r="O279" s="46"/>
      <c r="P279" s="46"/>
      <c r="Q279" s="46"/>
      <c r="R279" s="46"/>
      <c r="S279" s="46"/>
      <c r="T279" s="94"/>
      <c r="AT279" s="23" t="s">
        <v>148</v>
      </c>
      <c r="AU279" s="23" t="s">
        <v>146</v>
      </c>
    </row>
    <row r="280" s="1" customFormat="1" ht="25.5" customHeight="1">
      <c r="B280" s="45"/>
      <c r="C280" s="216" t="s">
        <v>473</v>
      </c>
      <c r="D280" s="216" t="s">
        <v>140</v>
      </c>
      <c r="E280" s="217" t="s">
        <v>474</v>
      </c>
      <c r="F280" s="218" t="s">
        <v>475</v>
      </c>
      <c r="G280" s="219" t="s">
        <v>182</v>
      </c>
      <c r="H280" s="220">
        <v>85.180000000000007</v>
      </c>
      <c r="I280" s="221"/>
      <c r="J280" s="222">
        <f>ROUND(I280*H280,0)</f>
        <v>0</v>
      </c>
      <c r="K280" s="218" t="s">
        <v>144</v>
      </c>
      <c r="L280" s="71"/>
      <c r="M280" s="223" t="s">
        <v>23</v>
      </c>
      <c r="N280" s="224" t="s">
        <v>50</v>
      </c>
      <c r="O280" s="46"/>
      <c r="P280" s="225">
        <f>O280*H280</f>
        <v>0</v>
      </c>
      <c r="Q280" s="225">
        <v>0</v>
      </c>
      <c r="R280" s="225">
        <f>Q280*H280</f>
        <v>0</v>
      </c>
      <c r="S280" s="225">
        <v>0</v>
      </c>
      <c r="T280" s="226">
        <f>S280*H280</f>
        <v>0</v>
      </c>
      <c r="AR280" s="23" t="s">
        <v>145</v>
      </c>
      <c r="AT280" s="23" t="s">
        <v>140</v>
      </c>
      <c r="AU280" s="23" t="s">
        <v>146</v>
      </c>
      <c r="AY280" s="23" t="s">
        <v>138</v>
      </c>
      <c r="BE280" s="227">
        <f>IF(N280="základní",J280,0)</f>
        <v>0</v>
      </c>
      <c r="BF280" s="227">
        <f>IF(N280="snížená",J280,0)</f>
        <v>0</v>
      </c>
      <c r="BG280" s="227">
        <f>IF(N280="zákl. přenesená",J280,0)</f>
        <v>0</v>
      </c>
      <c r="BH280" s="227">
        <f>IF(N280="sníž. přenesená",J280,0)</f>
        <v>0</v>
      </c>
      <c r="BI280" s="227">
        <f>IF(N280="nulová",J280,0)</f>
        <v>0</v>
      </c>
      <c r="BJ280" s="23" t="s">
        <v>146</v>
      </c>
      <c r="BK280" s="227">
        <f>ROUND(I280*H280,0)</f>
        <v>0</v>
      </c>
      <c r="BL280" s="23" t="s">
        <v>145</v>
      </c>
      <c r="BM280" s="23" t="s">
        <v>476</v>
      </c>
    </row>
    <row r="281" s="1" customFormat="1">
      <c r="B281" s="45"/>
      <c r="C281" s="73"/>
      <c r="D281" s="228" t="s">
        <v>148</v>
      </c>
      <c r="E281" s="73"/>
      <c r="F281" s="229" t="s">
        <v>472</v>
      </c>
      <c r="G281" s="73"/>
      <c r="H281" s="73"/>
      <c r="I281" s="186"/>
      <c r="J281" s="73"/>
      <c r="K281" s="73"/>
      <c r="L281" s="71"/>
      <c r="M281" s="230"/>
      <c r="N281" s="46"/>
      <c r="O281" s="46"/>
      <c r="P281" s="46"/>
      <c r="Q281" s="46"/>
      <c r="R281" s="46"/>
      <c r="S281" s="46"/>
      <c r="T281" s="94"/>
      <c r="AT281" s="23" t="s">
        <v>148</v>
      </c>
      <c r="AU281" s="23" t="s">
        <v>146</v>
      </c>
    </row>
    <row r="282" s="12" customFormat="1">
      <c r="B282" s="241"/>
      <c r="C282" s="242"/>
      <c r="D282" s="228" t="s">
        <v>150</v>
      </c>
      <c r="E282" s="242"/>
      <c r="F282" s="244" t="s">
        <v>477</v>
      </c>
      <c r="G282" s="242"/>
      <c r="H282" s="245">
        <v>85.180000000000007</v>
      </c>
      <c r="I282" s="246"/>
      <c r="J282" s="242"/>
      <c r="K282" s="242"/>
      <c r="L282" s="247"/>
      <c r="M282" s="248"/>
      <c r="N282" s="249"/>
      <c r="O282" s="249"/>
      <c r="P282" s="249"/>
      <c r="Q282" s="249"/>
      <c r="R282" s="249"/>
      <c r="S282" s="249"/>
      <c r="T282" s="250"/>
      <c r="AT282" s="251" t="s">
        <v>150</v>
      </c>
      <c r="AU282" s="251" t="s">
        <v>146</v>
      </c>
      <c r="AV282" s="12" t="s">
        <v>146</v>
      </c>
      <c r="AW282" s="12" t="s">
        <v>6</v>
      </c>
      <c r="AX282" s="12" t="s">
        <v>10</v>
      </c>
      <c r="AY282" s="251" t="s">
        <v>138</v>
      </c>
    </row>
    <row r="283" s="1" customFormat="1" ht="16.5" customHeight="1">
      <c r="B283" s="45"/>
      <c r="C283" s="216" t="s">
        <v>478</v>
      </c>
      <c r="D283" s="216" t="s">
        <v>140</v>
      </c>
      <c r="E283" s="217" t="s">
        <v>479</v>
      </c>
      <c r="F283" s="218" t="s">
        <v>480</v>
      </c>
      <c r="G283" s="219" t="s">
        <v>182</v>
      </c>
      <c r="H283" s="220">
        <v>17.036000000000001</v>
      </c>
      <c r="I283" s="221"/>
      <c r="J283" s="222">
        <f>ROUND(I283*H283,0)</f>
        <v>0</v>
      </c>
      <c r="K283" s="218" t="s">
        <v>144</v>
      </c>
      <c r="L283" s="71"/>
      <c r="M283" s="223" t="s">
        <v>23</v>
      </c>
      <c r="N283" s="224" t="s">
        <v>50</v>
      </c>
      <c r="O283" s="46"/>
      <c r="P283" s="225">
        <f>O283*H283</f>
        <v>0</v>
      </c>
      <c r="Q283" s="225">
        <v>0</v>
      </c>
      <c r="R283" s="225">
        <f>Q283*H283</f>
        <v>0</v>
      </c>
      <c r="S283" s="225">
        <v>0</v>
      </c>
      <c r="T283" s="226">
        <f>S283*H283</f>
        <v>0</v>
      </c>
      <c r="AR283" s="23" t="s">
        <v>145</v>
      </c>
      <c r="AT283" s="23" t="s">
        <v>140</v>
      </c>
      <c r="AU283" s="23" t="s">
        <v>146</v>
      </c>
      <c r="AY283" s="23" t="s">
        <v>138</v>
      </c>
      <c r="BE283" s="227">
        <f>IF(N283="základní",J283,0)</f>
        <v>0</v>
      </c>
      <c r="BF283" s="227">
        <f>IF(N283="snížená",J283,0)</f>
        <v>0</v>
      </c>
      <c r="BG283" s="227">
        <f>IF(N283="zákl. přenesená",J283,0)</f>
        <v>0</v>
      </c>
      <c r="BH283" s="227">
        <f>IF(N283="sníž. přenesená",J283,0)</f>
        <v>0</v>
      </c>
      <c r="BI283" s="227">
        <f>IF(N283="nulová",J283,0)</f>
        <v>0</v>
      </c>
      <c r="BJ283" s="23" t="s">
        <v>146</v>
      </c>
      <c r="BK283" s="227">
        <f>ROUND(I283*H283,0)</f>
        <v>0</v>
      </c>
      <c r="BL283" s="23" t="s">
        <v>145</v>
      </c>
      <c r="BM283" s="23" t="s">
        <v>481</v>
      </c>
    </row>
    <row r="284" s="1" customFormat="1">
      <c r="B284" s="45"/>
      <c r="C284" s="73"/>
      <c r="D284" s="228" t="s">
        <v>148</v>
      </c>
      <c r="E284" s="73"/>
      <c r="F284" s="229" t="s">
        <v>482</v>
      </c>
      <c r="G284" s="73"/>
      <c r="H284" s="73"/>
      <c r="I284" s="186"/>
      <c r="J284" s="73"/>
      <c r="K284" s="73"/>
      <c r="L284" s="71"/>
      <c r="M284" s="230"/>
      <c r="N284" s="46"/>
      <c r="O284" s="46"/>
      <c r="P284" s="46"/>
      <c r="Q284" s="46"/>
      <c r="R284" s="46"/>
      <c r="S284" s="46"/>
      <c r="T284" s="94"/>
      <c r="AT284" s="23" t="s">
        <v>148</v>
      </c>
      <c r="AU284" s="23" t="s">
        <v>146</v>
      </c>
    </row>
    <row r="285" s="10" customFormat="1" ht="29.88" customHeight="1">
      <c r="B285" s="200"/>
      <c r="C285" s="201"/>
      <c r="D285" s="202" t="s">
        <v>77</v>
      </c>
      <c r="E285" s="214" t="s">
        <v>483</v>
      </c>
      <c r="F285" s="214" t="s">
        <v>484</v>
      </c>
      <c r="G285" s="201"/>
      <c r="H285" s="201"/>
      <c r="I285" s="204"/>
      <c r="J285" s="215">
        <f>BK285</f>
        <v>0</v>
      </c>
      <c r="K285" s="201"/>
      <c r="L285" s="206"/>
      <c r="M285" s="207"/>
      <c r="N285" s="208"/>
      <c r="O285" s="208"/>
      <c r="P285" s="209">
        <f>SUM(P286:P287)</f>
        <v>0</v>
      </c>
      <c r="Q285" s="208"/>
      <c r="R285" s="209">
        <f>SUM(R286:R287)</f>
        <v>0</v>
      </c>
      <c r="S285" s="208"/>
      <c r="T285" s="210">
        <f>SUM(T286:T287)</f>
        <v>0</v>
      </c>
      <c r="AR285" s="211" t="s">
        <v>10</v>
      </c>
      <c r="AT285" s="212" t="s">
        <v>77</v>
      </c>
      <c r="AU285" s="212" t="s">
        <v>10</v>
      </c>
      <c r="AY285" s="211" t="s">
        <v>138</v>
      </c>
      <c r="BK285" s="213">
        <f>SUM(BK286:BK287)</f>
        <v>0</v>
      </c>
    </row>
    <row r="286" s="1" customFormat="1" ht="38.25" customHeight="1">
      <c r="B286" s="45"/>
      <c r="C286" s="216" t="s">
        <v>485</v>
      </c>
      <c r="D286" s="216" t="s">
        <v>140</v>
      </c>
      <c r="E286" s="217" t="s">
        <v>486</v>
      </c>
      <c r="F286" s="218" t="s">
        <v>487</v>
      </c>
      <c r="G286" s="219" t="s">
        <v>182</v>
      </c>
      <c r="H286" s="220">
        <v>31.776</v>
      </c>
      <c r="I286" s="221"/>
      <c r="J286" s="222">
        <f>ROUND(I286*H286,0)</f>
        <v>0</v>
      </c>
      <c r="K286" s="218" t="s">
        <v>144</v>
      </c>
      <c r="L286" s="71"/>
      <c r="M286" s="223" t="s">
        <v>23</v>
      </c>
      <c r="N286" s="224" t="s">
        <v>50</v>
      </c>
      <c r="O286" s="46"/>
      <c r="P286" s="225">
        <f>O286*H286</f>
        <v>0</v>
      </c>
      <c r="Q286" s="225">
        <v>0</v>
      </c>
      <c r="R286" s="225">
        <f>Q286*H286</f>
        <v>0</v>
      </c>
      <c r="S286" s="225">
        <v>0</v>
      </c>
      <c r="T286" s="226">
        <f>S286*H286</f>
        <v>0</v>
      </c>
      <c r="AR286" s="23" t="s">
        <v>145</v>
      </c>
      <c r="AT286" s="23" t="s">
        <v>140</v>
      </c>
      <c r="AU286" s="23" t="s">
        <v>146</v>
      </c>
      <c r="AY286" s="23" t="s">
        <v>138</v>
      </c>
      <c r="BE286" s="227">
        <f>IF(N286="základní",J286,0)</f>
        <v>0</v>
      </c>
      <c r="BF286" s="227">
        <f>IF(N286="snížená",J286,0)</f>
        <v>0</v>
      </c>
      <c r="BG286" s="227">
        <f>IF(N286="zákl. přenesená",J286,0)</f>
        <v>0</v>
      </c>
      <c r="BH286" s="227">
        <f>IF(N286="sníž. přenesená",J286,0)</f>
        <v>0</v>
      </c>
      <c r="BI286" s="227">
        <f>IF(N286="nulová",J286,0)</f>
        <v>0</v>
      </c>
      <c r="BJ286" s="23" t="s">
        <v>146</v>
      </c>
      <c r="BK286" s="227">
        <f>ROUND(I286*H286,0)</f>
        <v>0</v>
      </c>
      <c r="BL286" s="23" t="s">
        <v>145</v>
      </c>
      <c r="BM286" s="23" t="s">
        <v>488</v>
      </c>
    </row>
    <row r="287" s="1" customFormat="1">
      <c r="B287" s="45"/>
      <c r="C287" s="73"/>
      <c r="D287" s="228" t="s">
        <v>148</v>
      </c>
      <c r="E287" s="73"/>
      <c r="F287" s="229" t="s">
        <v>489</v>
      </c>
      <c r="G287" s="73"/>
      <c r="H287" s="73"/>
      <c r="I287" s="186"/>
      <c r="J287" s="73"/>
      <c r="K287" s="73"/>
      <c r="L287" s="71"/>
      <c r="M287" s="230"/>
      <c r="N287" s="46"/>
      <c r="O287" s="46"/>
      <c r="P287" s="46"/>
      <c r="Q287" s="46"/>
      <c r="R287" s="46"/>
      <c r="S287" s="46"/>
      <c r="T287" s="94"/>
      <c r="AT287" s="23" t="s">
        <v>148</v>
      </c>
      <c r="AU287" s="23" t="s">
        <v>146</v>
      </c>
    </row>
    <row r="288" s="10" customFormat="1" ht="37.44" customHeight="1">
      <c r="B288" s="200"/>
      <c r="C288" s="201"/>
      <c r="D288" s="202" t="s">
        <v>77</v>
      </c>
      <c r="E288" s="203" t="s">
        <v>490</v>
      </c>
      <c r="F288" s="203" t="s">
        <v>491</v>
      </c>
      <c r="G288" s="201"/>
      <c r="H288" s="201"/>
      <c r="I288" s="204"/>
      <c r="J288" s="205">
        <f>BK288</f>
        <v>0</v>
      </c>
      <c r="K288" s="201"/>
      <c r="L288" s="206"/>
      <c r="M288" s="207"/>
      <c r="N288" s="208"/>
      <c r="O288" s="208"/>
      <c r="P288" s="209">
        <f>P289+P301+P344+P347+P366+P397+P405+P413</f>
        <v>0</v>
      </c>
      <c r="Q288" s="208"/>
      <c r="R288" s="209">
        <f>R289+R301+R344+R347+R366+R397+R405+R413</f>
        <v>5.7776606599999996</v>
      </c>
      <c r="S288" s="208"/>
      <c r="T288" s="210">
        <f>T289+T301+T344+T347+T366+T397+T405+T413</f>
        <v>2.7176449500000004</v>
      </c>
      <c r="AR288" s="211" t="s">
        <v>146</v>
      </c>
      <c r="AT288" s="212" t="s">
        <v>77</v>
      </c>
      <c r="AU288" s="212" t="s">
        <v>78</v>
      </c>
      <c r="AY288" s="211" t="s">
        <v>138</v>
      </c>
      <c r="BK288" s="213">
        <f>BK289+BK301+BK344+BK347+BK366+BK397+BK405+BK413</f>
        <v>0</v>
      </c>
    </row>
    <row r="289" s="10" customFormat="1" ht="19.92" customHeight="1">
      <c r="B289" s="200"/>
      <c r="C289" s="201"/>
      <c r="D289" s="202" t="s">
        <v>77</v>
      </c>
      <c r="E289" s="214" t="s">
        <v>492</v>
      </c>
      <c r="F289" s="214" t="s">
        <v>493</v>
      </c>
      <c r="G289" s="201"/>
      <c r="H289" s="201"/>
      <c r="I289" s="204"/>
      <c r="J289" s="215">
        <f>BK289</f>
        <v>0</v>
      </c>
      <c r="K289" s="201"/>
      <c r="L289" s="206"/>
      <c r="M289" s="207"/>
      <c r="N289" s="208"/>
      <c r="O289" s="208"/>
      <c r="P289" s="209">
        <f>SUM(P290:P300)</f>
        <v>0</v>
      </c>
      <c r="Q289" s="208"/>
      <c r="R289" s="209">
        <f>SUM(R290:R300)</f>
        <v>0.013857959999999999</v>
      </c>
      <c r="S289" s="208"/>
      <c r="T289" s="210">
        <f>SUM(T290:T300)</f>
        <v>0</v>
      </c>
      <c r="AR289" s="211" t="s">
        <v>146</v>
      </c>
      <c r="AT289" s="212" t="s">
        <v>77</v>
      </c>
      <c r="AU289" s="212" t="s">
        <v>10</v>
      </c>
      <c r="AY289" s="211" t="s">
        <v>138</v>
      </c>
      <c r="BK289" s="213">
        <f>SUM(BK290:BK300)</f>
        <v>0</v>
      </c>
    </row>
    <row r="290" s="1" customFormat="1" ht="25.5" customHeight="1">
      <c r="B290" s="45"/>
      <c r="C290" s="216" t="s">
        <v>494</v>
      </c>
      <c r="D290" s="216" t="s">
        <v>140</v>
      </c>
      <c r="E290" s="217" t="s">
        <v>495</v>
      </c>
      <c r="F290" s="218" t="s">
        <v>496</v>
      </c>
      <c r="G290" s="219" t="s">
        <v>143</v>
      </c>
      <c r="H290" s="220">
        <v>10.518000000000001</v>
      </c>
      <c r="I290" s="221"/>
      <c r="J290" s="222">
        <f>ROUND(I290*H290,0)</f>
        <v>0</v>
      </c>
      <c r="K290" s="218" t="s">
        <v>144</v>
      </c>
      <c r="L290" s="71"/>
      <c r="M290" s="223" t="s">
        <v>23</v>
      </c>
      <c r="N290" s="224" t="s">
        <v>50</v>
      </c>
      <c r="O290" s="46"/>
      <c r="P290" s="225">
        <f>O290*H290</f>
        <v>0</v>
      </c>
      <c r="Q290" s="225">
        <v>0.00072000000000000005</v>
      </c>
      <c r="R290" s="225">
        <f>Q290*H290</f>
        <v>0.007572960000000001</v>
      </c>
      <c r="S290" s="225">
        <v>0</v>
      </c>
      <c r="T290" s="226">
        <f>S290*H290</f>
        <v>0</v>
      </c>
      <c r="AR290" s="23" t="s">
        <v>231</v>
      </c>
      <c r="AT290" s="23" t="s">
        <v>140</v>
      </c>
      <c r="AU290" s="23" t="s">
        <v>146</v>
      </c>
      <c r="AY290" s="23" t="s">
        <v>138</v>
      </c>
      <c r="BE290" s="227">
        <f>IF(N290="základní",J290,0)</f>
        <v>0</v>
      </c>
      <c r="BF290" s="227">
        <f>IF(N290="snížená",J290,0)</f>
        <v>0</v>
      </c>
      <c r="BG290" s="227">
        <f>IF(N290="zákl. přenesená",J290,0)</f>
        <v>0</v>
      </c>
      <c r="BH290" s="227">
        <f>IF(N290="sníž. přenesená",J290,0)</f>
        <v>0</v>
      </c>
      <c r="BI290" s="227">
        <f>IF(N290="nulová",J290,0)</f>
        <v>0</v>
      </c>
      <c r="BJ290" s="23" t="s">
        <v>146</v>
      </c>
      <c r="BK290" s="227">
        <f>ROUND(I290*H290,0)</f>
        <v>0</v>
      </c>
      <c r="BL290" s="23" t="s">
        <v>231</v>
      </c>
      <c r="BM290" s="23" t="s">
        <v>497</v>
      </c>
    </row>
    <row r="291" s="1" customFormat="1">
      <c r="B291" s="45"/>
      <c r="C291" s="73"/>
      <c r="D291" s="228" t="s">
        <v>148</v>
      </c>
      <c r="E291" s="73"/>
      <c r="F291" s="229" t="s">
        <v>498</v>
      </c>
      <c r="G291" s="73"/>
      <c r="H291" s="73"/>
      <c r="I291" s="186"/>
      <c r="J291" s="73"/>
      <c r="K291" s="73"/>
      <c r="L291" s="71"/>
      <c r="M291" s="230"/>
      <c r="N291" s="46"/>
      <c r="O291" s="46"/>
      <c r="P291" s="46"/>
      <c r="Q291" s="46"/>
      <c r="R291" s="46"/>
      <c r="S291" s="46"/>
      <c r="T291" s="94"/>
      <c r="AT291" s="23" t="s">
        <v>148</v>
      </c>
      <c r="AU291" s="23" t="s">
        <v>146</v>
      </c>
    </row>
    <row r="292" s="11" customFormat="1">
      <c r="B292" s="231"/>
      <c r="C292" s="232"/>
      <c r="D292" s="228" t="s">
        <v>150</v>
      </c>
      <c r="E292" s="233" t="s">
        <v>23</v>
      </c>
      <c r="F292" s="234" t="s">
        <v>499</v>
      </c>
      <c r="G292" s="232"/>
      <c r="H292" s="233" t="s">
        <v>23</v>
      </c>
      <c r="I292" s="235"/>
      <c r="J292" s="232"/>
      <c r="K292" s="232"/>
      <c r="L292" s="236"/>
      <c r="M292" s="237"/>
      <c r="N292" s="238"/>
      <c r="O292" s="238"/>
      <c r="P292" s="238"/>
      <c r="Q292" s="238"/>
      <c r="R292" s="238"/>
      <c r="S292" s="238"/>
      <c r="T292" s="239"/>
      <c r="AT292" s="240" t="s">
        <v>150</v>
      </c>
      <c r="AU292" s="240" t="s">
        <v>146</v>
      </c>
      <c r="AV292" s="11" t="s">
        <v>10</v>
      </c>
      <c r="AW292" s="11" t="s">
        <v>41</v>
      </c>
      <c r="AX292" s="11" t="s">
        <v>78</v>
      </c>
      <c r="AY292" s="240" t="s">
        <v>138</v>
      </c>
    </row>
    <row r="293" s="12" customFormat="1">
      <c r="B293" s="241"/>
      <c r="C293" s="242"/>
      <c r="D293" s="228" t="s">
        <v>150</v>
      </c>
      <c r="E293" s="243" t="s">
        <v>23</v>
      </c>
      <c r="F293" s="244" t="s">
        <v>500</v>
      </c>
      <c r="G293" s="242"/>
      <c r="H293" s="245">
        <v>10.518000000000001</v>
      </c>
      <c r="I293" s="246"/>
      <c r="J293" s="242"/>
      <c r="K293" s="242"/>
      <c r="L293" s="247"/>
      <c r="M293" s="248"/>
      <c r="N293" s="249"/>
      <c r="O293" s="249"/>
      <c r="P293" s="249"/>
      <c r="Q293" s="249"/>
      <c r="R293" s="249"/>
      <c r="S293" s="249"/>
      <c r="T293" s="250"/>
      <c r="AT293" s="251" t="s">
        <v>150</v>
      </c>
      <c r="AU293" s="251" t="s">
        <v>146</v>
      </c>
      <c r="AV293" s="12" t="s">
        <v>146</v>
      </c>
      <c r="AW293" s="12" t="s">
        <v>41</v>
      </c>
      <c r="AX293" s="12" t="s">
        <v>78</v>
      </c>
      <c r="AY293" s="251" t="s">
        <v>138</v>
      </c>
    </row>
    <row r="294" s="13" customFormat="1">
      <c r="B294" s="252"/>
      <c r="C294" s="253"/>
      <c r="D294" s="228" t="s">
        <v>150</v>
      </c>
      <c r="E294" s="254" t="s">
        <v>23</v>
      </c>
      <c r="F294" s="255" t="s">
        <v>153</v>
      </c>
      <c r="G294" s="253"/>
      <c r="H294" s="256">
        <v>10.518000000000001</v>
      </c>
      <c r="I294" s="257"/>
      <c r="J294" s="253"/>
      <c r="K294" s="253"/>
      <c r="L294" s="258"/>
      <c r="M294" s="259"/>
      <c r="N294" s="260"/>
      <c r="O294" s="260"/>
      <c r="P294" s="260"/>
      <c r="Q294" s="260"/>
      <c r="R294" s="260"/>
      <c r="S294" s="260"/>
      <c r="T294" s="261"/>
      <c r="AT294" s="262" t="s">
        <v>150</v>
      </c>
      <c r="AU294" s="262" t="s">
        <v>146</v>
      </c>
      <c r="AV294" s="13" t="s">
        <v>145</v>
      </c>
      <c r="AW294" s="13" t="s">
        <v>41</v>
      </c>
      <c r="AX294" s="13" t="s">
        <v>10</v>
      </c>
      <c r="AY294" s="262" t="s">
        <v>138</v>
      </c>
    </row>
    <row r="295" s="1" customFormat="1" ht="16.5" customHeight="1">
      <c r="B295" s="45"/>
      <c r="C295" s="216" t="s">
        <v>373</v>
      </c>
      <c r="D295" s="216" t="s">
        <v>140</v>
      </c>
      <c r="E295" s="217" t="s">
        <v>501</v>
      </c>
      <c r="F295" s="218" t="s">
        <v>502</v>
      </c>
      <c r="G295" s="219" t="s">
        <v>286</v>
      </c>
      <c r="H295" s="220">
        <v>20.949999999999999</v>
      </c>
      <c r="I295" s="221"/>
      <c r="J295" s="222">
        <f>ROUND(I295*H295,0)</f>
        <v>0</v>
      </c>
      <c r="K295" s="218" t="s">
        <v>144</v>
      </c>
      <c r="L295" s="71"/>
      <c r="M295" s="223" t="s">
        <v>23</v>
      </c>
      <c r="N295" s="224" t="s">
        <v>50</v>
      </c>
      <c r="O295" s="46"/>
      <c r="P295" s="225">
        <f>O295*H295</f>
        <v>0</v>
      </c>
      <c r="Q295" s="225">
        <v>0.00029999999999999997</v>
      </c>
      <c r="R295" s="225">
        <f>Q295*H295</f>
        <v>0.0062849999999999989</v>
      </c>
      <c r="S295" s="225">
        <v>0</v>
      </c>
      <c r="T295" s="226">
        <f>S295*H295</f>
        <v>0</v>
      </c>
      <c r="AR295" s="23" t="s">
        <v>231</v>
      </c>
      <c r="AT295" s="23" t="s">
        <v>140</v>
      </c>
      <c r="AU295" s="23" t="s">
        <v>146</v>
      </c>
      <c r="AY295" s="23" t="s">
        <v>138</v>
      </c>
      <c r="BE295" s="227">
        <f>IF(N295="základní",J295,0)</f>
        <v>0</v>
      </c>
      <c r="BF295" s="227">
        <f>IF(N295="snížená",J295,0)</f>
        <v>0</v>
      </c>
      <c r="BG295" s="227">
        <f>IF(N295="zákl. přenesená",J295,0)</f>
        <v>0</v>
      </c>
      <c r="BH295" s="227">
        <f>IF(N295="sníž. přenesená",J295,0)</f>
        <v>0</v>
      </c>
      <c r="BI295" s="227">
        <f>IF(N295="nulová",J295,0)</f>
        <v>0</v>
      </c>
      <c r="BJ295" s="23" t="s">
        <v>146</v>
      </c>
      <c r="BK295" s="227">
        <f>ROUND(I295*H295,0)</f>
        <v>0</v>
      </c>
      <c r="BL295" s="23" t="s">
        <v>231</v>
      </c>
      <c r="BM295" s="23" t="s">
        <v>503</v>
      </c>
    </row>
    <row r="296" s="1" customFormat="1">
      <c r="B296" s="45"/>
      <c r="C296" s="73"/>
      <c r="D296" s="228" t="s">
        <v>148</v>
      </c>
      <c r="E296" s="73"/>
      <c r="F296" s="229" t="s">
        <v>498</v>
      </c>
      <c r="G296" s="73"/>
      <c r="H296" s="73"/>
      <c r="I296" s="186"/>
      <c r="J296" s="73"/>
      <c r="K296" s="73"/>
      <c r="L296" s="71"/>
      <c r="M296" s="230"/>
      <c r="N296" s="46"/>
      <c r="O296" s="46"/>
      <c r="P296" s="46"/>
      <c r="Q296" s="46"/>
      <c r="R296" s="46"/>
      <c r="S296" s="46"/>
      <c r="T296" s="94"/>
      <c r="AT296" s="23" t="s">
        <v>148</v>
      </c>
      <c r="AU296" s="23" t="s">
        <v>146</v>
      </c>
    </row>
    <row r="297" s="12" customFormat="1">
      <c r="B297" s="241"/>
      <c r="C297" s="242"/>
      <c r="D297" s="228" t="s">
        <v>150</v>
      </c>
      <c r="E297" s="243" t="s">
        <v>23</v>
      </c>
      <c r="F297" s="244" t="s">
        <v>504</v>
      </c>
      <c r="G297" s="242"/>
      <c r="H297" s="245">
        <v>20.949999999999999</v>
      </c>
      <c r="I297" s="246"/>
      <c r="J297" s="242"/>
      <c r="K297" s="242"/>
      <c r="L297" s="247"/>
      <c r="M297" s="248"/>
      <c r="N297" s="249"/>
      <c r="O297" s="249"/>
      <c r="P297" s="249"/>
      <c r="Q297" s="249"/>
      <c r="R297" s="249"/>
      <c r="S297" s="249"/>
      <c r="T297" s="250"/>
      <c r="AT297" s="251" t="s">
        <v>150</v>
      </c>
      <c r="AU297" s="251" t="s">
        <v>146</v>
      </c>
      <c r="AV297" s="12" t="s">
        <v>146</v>
      </c>
      <c r="AW297" s="12" t="s">
        <v>41</v>
      </c>
      <c r="AX297" s="12" t="s">
        <v>78</v>
      </c>
      <c r="AY297" s="251" t="s">
        <v>138</v>
      </c>
    </row>
    <row r="298" s="13" customFormat="1">
      <c r="B298" s="252"/>
      <c r="C298" s="253"/>
      <c r="D298" s="228" t="s">
        <v>150</v>
      </c>
      <c r="E298" s="254" t="s">
        <v>23</v>
      </c>
      <c r="F298" s="255" t="s">
        <v>153</v>
      </c>
      <c r="G298" s="253"/>
      <c r="H298" s="256">
        <v>20.949999999999999</v>
      </c>
      <c r="I298" s="257"/>
      <c r="J298" s="253"/>
      <c r="K298" s="253"/>
      <c r="L298" s="258"/>
      <c r="M298" s="259"/>
      <c r="N298" s="260"/>
      <c r="O298" s="260"/>
      <c r="P298" s="260"/>
      <c r="Q298" s="260"/>
      <c r="R298" s="260"/>
      <c r="S298" s="260"/>
      <c r="T298" s="261"/>
      <c r="AT298" s="262" t="s">
        <v>150</v>
      </c>
      <c r="AU298" s="262" t="s">
        <v>146</v>
      </c>
      <c r="AV298" s="13" t="s">
        <v>145</v>
      </c>
      <c r="AW298" s="13" t="s">
        <v>41</v>
      </c>
      <c r="AX298" s="13" t="s">
        <v>10</v>
      </c>
      <c r="AY298" s="262" t="s">
        <v>138</v>
      </c>
    </row>
    <row r="299" s="1" customFormat="1" ht="38.25" customHeight="1">
      <c r="B299" s="45"/>
      <c r="C299" s="216" t="s">
        <v>505</v>
      </c>
      <c r="D299" s="216" t="s">
        <v>140</v>
      </c>
      <c r="E299" s="217" t="s">
        <v>506</v>
      </c>
      <c r="F299" s="218" t="s">
        <v>507</v>
      </c>
      <c r="G299" s="219" t="s">
        <v>182</v>
      </c>
      <c r="H299" s="220">
        <v>0.014</v>
      </c>
      <c r="I299" s="221"/>
      <c r="J299" s="222">
        <f>ROUND(I299*H299,0)</f>
        <v>0</v>
      </c>
      <c r="K299" s="218" t="s">
        <v>144</v>
      </c>
      <c r="L299" s="71"/>
      <c r="M299" s="223" t="s">
        <v>23</v>
      </c>
      <c r="N299" s="224" t="s">
        <v>50</v>
      </c>
      <c r="O299" s="46"/>
      <c r="P299" s="225">
        <f>O299*H299</f>
        <v>0</v>
      </c>
      <c r="Q299" s="225">
        <v>0</v>
      </c>
      <c r="R299" s="225">
        <f>Q299*H299</f>
        <v>0</v>
      </c>
      <c r="S299" s="225">
        <v>0</v>
      </c>
      <c r="T299" s="226">
        <f>S299*H299</f>
        <v>0</v>
      </c>
      <c r="AR299" s="23" t="s">
        <v>231</v>
      </c>
      <c r="AT299" s="23" t="s">
        <v>140</v>
      </c>
      <c r="AU299" s="23" t="s">
        <v>146</v>
      </c>
      <c r="AY299" s="23" t="s">
        <v>138</v>
      </c>
      <c r="BE299" s="227">
        <f>IF(N299="základní",J299,0)</f>
        <v>0</v>
      </c>
      <c r="BF299" s="227">
        <f>IF(N299="snížená",J299,0)</f>
        <v>0</v>
      </c>
      <c r="BG299" s="227">
        <f>IF(N299="zákl. přenesená",J299,0)</f>
        <v>0</v>
      </c>
      <c r="BH299" s="227">
        <f>IF(N299="sníž. přenesená",J299,0)</f>
        <v>0</v>
      </c>
      <c r="BI299" s="227">
        <f>IF(N299="nulová",J299,0)</f>
        <v>0</v>
      </c>
      <c r="BJ299" s="23" t="s">
        <v>146</v>
      </c>
      <c r="BK299" s="227">
        <f>ROUND(I299*H299,0)</f>
        <v>0</v>
      </c>
      <c r="BL299" s="23" t="s">
        <v>231</v>
      </c>
      <c r="BM299" s="23" t="s">
        <v>508</v>
      </c>
    </row>
    <row r="300" s="1" customFormat="1">
      <c r="B300" s="45"/>
      <c r="C300" s="73"/>
      <c r="D300" s="228" t="s">
        <v>148</v>
      </c>
      <c r="E300" s="73"/>
      <c r="F300" s="229" t="s">
        <v>509</v>
      </c>
      <c r="G300" s="73"/>
      <c r="H300" s="73"/>
      <c r="I300" s="186"/>
      <c r="J300" s="73"/>
      <c r="K300" s="73"/>
      <c r="L300" s="71"/>
      <c r="M300" s="230"/>
      <c r="N300" s="46"/>
      <c r="O300" s="46"/>
      <c r="P300" s="46"/>
      <c r="Q300" s="46"/>
      <c r="R300" s="46"/>
      <c r="S300" s="46"/>
      <c r="T300" s="94"/>
      <c r="AT300" s="23" t="s">
        <v>148</v>
      </c>
      <c r="AU300" s="23" t="s">
        <v>146</v>
      </c>
    </row>
    <row r="301" s="10" customFormat="1" ht="29.88" customHeight="1">
      <c r="B301" s="200"/>
      <c r="C301" s="201"/>
      <c r="D301" s="202" t="s">
        <v>77</v>
      </c>
      <c r="E301" s="214" t="s">
        <v>510</v>
      </c>
      <c r="F301" s="214" t="s">
        <v>511</v>
      </c>
      <c r="G301" s="201"/>
      <c r="H301" s="201"/>
      <c r="I301" s="204"/>
      <c r="J301" s="215">
        <f>BK301</f>
        <v>0</v>
      </c>
      <c r="K301" s="201"/>
      <c r="L301" s="206"/>
      <c r="M301" s="207"/>
      <c r="N301" s="208"/>
      <c r="O301" s="208"/>
      <c r="P301" s="209">
        <f>SUM(P302:P343)</f>
        <v>0</v>
      </c>
      <c r="Q301" s="208"/>
      <c r="R301" s="209">
        <f>SUM(R302:R343)</f>
        <v>3.7923708800000004</v>
      </c>
      <c r="S301" s="208"/>
      <c r="T301" s="210">
        <f>SUM(T302:T343)</f>
        <v>0.2169314</v>
      </c>
      <c r="AR301" s="211" t="s">
        <v>146</v>
      </c>
      <c r="AT301" s="212" t="s">
        <v>77</v>
      </c>
      <c r="AU301" s="212" t="s">
        <v>10</v>
      </c>
      <c r="AY301" s="211" t="s">
        <v>138</v>
      </c>
      <c r="BK301" s="213">
        <f>SUM(BK302:BK343)</f>
        <v>0</v>
      </c>
    </row>
    <row r="302" s="1" customFormat="1" ht="38.25" customHeight="1">
      <c r="B302" s="45"/>
      <c r="C302" s="216" t="s">
        <v>512</v>
      </c>
      <c r="D302" s="216" t="s">
        <v>140</v>
      </c>
      <c r="E302" s="217" t="s">
        <v>513</v>
      </c>
      <c r="F302" s="218" t="s">
        <v>514</v>
      </c>
      <c r="G302" s="219" t="s">
        <v>156</v>
      </c>
      <c r="H302" s="220">
        <v>1.5840000000000001</v>
      </c>
      <c r="I302" s="221"/>
      <c r="J302" s="222">
        <f>ROUND(I302*H302,0)</f>
        <v>0</v>
      </c>
      <c r="K302" s="218" t="s">
        <v>144</v>
      </c>
      <c r="L302" s="71"/>
      <c r="M302" s="223" t="s">
        <v>23</v>
      </c>
      <c r="N302" s="224" t="s">
        <v>50</v>
      </c>
      <c r="O302" s="46"/>
      <c r="P302" s="225">
        <f>O302*H302</f>
        <v>0</v>
      </c>
      <c r="Q302" s="225">
        <v>0.025999999999999999</v>
      </c>
      <c r="R302" s="225">
        <f>Q302*H302</f>
        <v>0.041183999999999998</v>
      </c>
      <c r="S302" s="225">
        <v>0</v>
      </c>
      <c r="T302" s="226">
        <f>S302*H302</f>
        <v>0</v>
      </c>
      <c r="AR302" s="23" t="s">
        <v>231</v>
      </c>
      <c r="AT302" s="23" t="s">
        <v>140</v>
      </c>
      <c r="AU302" s="23" t="s">
        <v>146</v>
      </c>
      <c r="AY302" s="23" t="s">
        <v>138</v>
      </c>
      <c r="BE302" s="227">
        <f>IF(N302="základní",J302,0)</f>
        <v>0</v>
      </c>
      <c r="BF302" s="227">
        <f>IF(N302="snížená",J302,0)</f>
        <v>0</v>
      </c>
      <c r="BG302" s="227">
        <f>IF(N302="zákl. přenesená",J302,0)</f>
        <v>0</v>
      </c>
      <c r="BH302" s="227">
        <f>IF(N302="sníž. přenesená",J302,0)</f>
        <v>0</v>
      </c>
      <c r="BI302" s="227">
        <f>IF(N302="nulová",J302,0)</f>
        <v>0</v>
      </c>
      <c r="BJ302" s="23" t="s">
        <v>146</v>
      </c>
      <c r="BK302" s="227">
        <f>ROUND(I302*H302,0)</f>
        <v>0</v>
      </c>
      <c r="BL302" s="23" t="s">
        <v>231</v>
      </c>
      <c r="BM302" s="23" t="s">
        <v>515</v>
      </c>
    </row>
    <row r="303" s="11" customFormat="1">
      <c r="B303" s="231"/>
      <c r="C303" s="232"/>
      <c r="D303" s="228" t="s">
        <v>150</v>
      </c>
      <c r="E303" s="233" t="s">
        <v>23</v>
      </c>
      <c r="F303" s="234" t="s">
        <v>516</v>
      </c>
      <c r="G303" s="232"/>
      <c r="H303" s="233" t="s">
        <v>23</v>
      </c>
      <c r="I303" s="235"/>
      <c r="J303" s="232"/>
      <c r="K303" s="232"/>
      <c r="L303" s="236"/>
      <c r="M303" s="237"/>
      <c r="N303" s="238"/>
      <c r="O303" s="238"/>
      <c r="P303" s="238"/>
      <c r="Q303" s="238"/>
      <c r="R303" s="238"/>
      <c r="S303" s="238"/>
      <c r="T303" s="239"/>
      <c r="AT303" s="240" t="s">
        <v>150</v>
      </c>
      <c r="AU303" s="240" t="s">
        <v>146</v>
      </c>
      <c r="AV303" s="11" t="s">
        <v>10</v>
      </c>
      <c r="AW303" s="11" t="s">
        <v>41</v>
      </c>
      <c r="AX303" s="11" t="s">
        <v>78</v>
      </c>
      <c r="AY303" s="240" t="s">
        <v>138</v>
      </c>
    </row>
    <row r="304" s="12" customFormat="1">
      <c r="B304" s="241"/>
      <c r="C304" s="242"/>
      <c r="D304" s="228" t="s">
        <v>150</v>
      </c>
      <c r="E304" s="243" t="s">
        <v>23</v>
      </c>
      <c r="F304" s="244" t="s">
        <v>517</v>
      </c>
      <c r="G304" s="242"/>
      <c r="H304" s="245">
        <v>1.5840000000000001</v>
      </c>
      <c r="I304" s="246"/>
      <c r="J304" s="242"/>
      <c r="K304" s="242"/>
      <c r="L304" s="247"/>
      <c r="M304" s="248"/>
      <c r="N304" s="249"/>
      <c r="O304" s="249"/>
      <c r="P304" s="249"/>
      <c r="Q304" s="249"/>
      <c r="R304" s="249"/>
      <c r="S304" s="249"/>
      <c r="T304" s="250"/>
      <c r="AT304" s="251" t="s">
        <v>150</v>
      </c>
      <c r="AU304" s="251" t="s">
        <v>146</v>
      </c>
      <c r="AV304" s="12" t="s">
        <v>146</v>
      </c>
      <c r="AW304" s="12" t="s">
        <v>41</v>
      </c>
      <c r="AX304" s="12" t="s">
        <v>78</v>
      </c>
      <c r="AY304" s="251" t="s">
        <v>138</v>
      </c>
    </row>
    <row r="305" s="13" customFormat="1">
      <c r="B305" s="252"/>
      <c r="C305" s="253"/>
      <c r="D305" s="228" t="s">
        <v>150</v>
      </c>
      <c r="E305" s="254" t="s">
        <v>23</v>
      </c>
      <c r="F305" s="255" t="s">
        <v>153</v>
      </c>
      <c r="G305" s="253"/>
      <c r="H305" s="256">
        <v>1.5840000000000001</v>
      </c>
      <c r="I305" s="257"/>
      <c r="J305" s="253"/>
      <c r="K305" s="253"/>
      <c r="L305" s="258"/>
      <c r="M305" s="259"/>
      <c r="N305" s="260"/>
      <c r="O305" s="260"/>
      <c r="P305" s="260"/>
      <c r="Q305" s="260"/>
      <c r="R305" s="260"/>
      <c r="S305" s="260"/>
      <c r="T305" s="261"/>
      <c r="AT305" s="262" t="s">
        <v>150</v>
      </c>
      <c r="AU305" s="262" t="s">
        <v>146</v>
      </c>
      <c r="AV305" s="13" t="s">
        <v>145</v>
      </c>
      <c r="AW305" s="13" t="s">
        <v>41</v>
      </c>
      <c r="AX305" s="13" t="s">
        <v>10</v>
      </c>
      <c r="AY305" s="262" t="s">
        <v>138</v>
      </c>
    </row>
    <row r="306" s="1" customFormat="1" ht="16.5" customHeight="1">
      <c r="B306" s="45"/>
      <c r="C306" s="263" t="s">
        <v>518</v>
      </c>
      <c r="D306" s="263" t="s">
        <v>191</v>
      </c>
      <c r="E306" s="264" t="s">
        <v>519</v>
      </c>
      <c r="F306" s="265" t="s">
        <v>520</v>
      </c>
      <c r="G306" s="266" t="s">
        <v>209</v>
      </c>
      <c r="H306" s="267">
        <v>81.575999999999993</v>
      </c>
      <c r="I306" s="268"/>
      <c r="J306" s="269">
        <f>ROUND(I306*H306,0)</f>
        <v>0</v>
      </c>
      <c r="K306" s="265" t="s">
        <v>144</v>
      </c>
      <c r="L306" s="270"/>
      <c r="M306" s="271" t="s">
        <v>23</v>
      </c>
      <c r="N306" s="272" t="s">
        <v>50</v>
      </c>
      <c r="O306" s="46"/>
      <c r="P306" s="225">
        <f>O306*H306</f>
        <v>0</v>
      </c>
      <c r="Q306" s="225">
        <v>0.001</v>
      </c>
      <c r="R306" s="225">
        <f>Q306*H306</f>
        <v>0.081575999999999996</v>
      </c>
      <c r="S306" s="225">
        <v>0</v>
      </c>
      <c r="T306" s="226">
        <f>S306*H306</f>
        <v>0</v>
      </c>
      <c r="AR306" s="23" t="s">
        <v>318</v>
      </c>
      <c r="AT306" s="23" t="s">
        <v>191</v>
      </c>
      <c r="AU306" s="23" t="s">
        <v>146</v>
      </c>
      <c r="AY306" s="23" t="s">
        <v>138</v>
      </c>
      <c r="BE306" s="227">
        <f>IF(N306="základní",J306,0)</f>
        <v>0</v>
      </c>
      <c r="BF306" s="227">
        <f>IF(N306="snížená",J306,0)</f>
        <v>0</v>
      </c>
      <c r="BG306" s="227">
        <f>IF(N306="zákl. přenesená",J306,0)</f>
        <v>0</v>
      </c>
      <c r="BH306" s="227">
        <f>IF(N306="sníž. přenesená",J306,0)</f>
        <v>0</v>
      </c>
      <c r="BI306" s="227">
        <f>IF(N306="nulová",J306,0)</f>
        <v>0</v>
      </c>
      <c r="BJ306" s="23" t="s">
        <v>146</v>
      </c>
      <c r="BK306" s="227">
        <f>ROUND(I306*H306,0)</f>
        <v>0</v>
      </c>
      <c r="BL306" s="23" t="s">
        <v>231</v>
      </c>
      <c r="BM306" s="23" t="s">
        <v>521</v>
      </c>
    </row>
    <row r="307" s="12" customFormat="1">
      <c r="B307" s="241"/>
      <c r="C307" s="242"/>
      <c r="D307" s="228" t="s">
        <v>150</v>
      </c>
      <c r="E307" s="242"/>
      <c r="F307" s="244" t="s">
        <v>522</v>
      </c>
      <c r="G307" s="242"/>
      <c r="H307" s="245">
        <v>81.575999999999993</v>
      </c>
      <c r="I307" s="246"/>
      <c r="J307" s="242"/>
      <c r="K307" s="242"/>
      <c r="L307" s="247"/>
      <c r="M307" s="248"/>
      <c r="N307" s="249"/>
      <c r="O307" s="249"/>
      <c r="P307" s="249"/>
      <c r="Q307" s="249"/>
      <c r="R307" s="249"/>
      <c r="S307" s="249"/>
      <c r="T307" s="250"/>
      <c r="AT307" s="251" t="s">
        <v>150</v>
      </c>
      <c r="AU307" s="251" t="s">
        <v>146</v>
      </c>
      <c r="AV307" s="12" t="s">
        <v>146</v>
      </c>
      <c r="AW307" s="12" t="s">
        <v>6</v>
      </c>
      <c r="AX307" s="12" t="s">
        <v>10</v>
      </c>
      <c r="AY307" s="251" t="s">
        <v>138</v>
      </c>
    </row>
    <row r="308" s="1" customFormat="1" ht="38.25" customHeight="1">
      <c r="B308" s="45"/>
      <c r="C308" s="216" t="s">
        <v>523</v>
      </c>
      <c r="D308" s="216" t="s">
        <v>140</v>
      </c>
      <c r="E308" s="217" t="s">
        <v>513</v>
      </c>
      <c r="F308" s="218" t="s">
        <v>514</v>
      </c>
      <c r="G308" s="219" t="s">
        <v>156</v>
      </c>
      <c r="H308" s="220">
        <v>35.463999999999999</v>
      </c>
      <c r="I308" s="221"/>
      <c r="J308" s="222">
        <f>ROUND(I308*H308,0)</f>
        <v>0</v>
      </c>
      <c r="K308" s="218" t="s">
        <v>144</v>
      </c>
      <c r="L308" s="71"/>
      <c r="M308" s="223" t="s">
        <v>23</v>
      </c>
      <c r="N308" s="224" t="s">
        <v>50</v>
      </c>
      <c r="O308" s="46"/>
      <c r="P308" s="225">
        <f>O308*H308</f>
        <v>0</v>
      </c>
      <c r="Q308" s="225">
        <v>0.025999999999999999</v>
      </c>
      <c r="R308" s="225">
        <f>Q308*H308</f>
        <v>0.92206399999999988</v>
      </c>
      <c r="S308" s="225">
        <v>0</v>
      </c>
      <c r="T308" s="226">
        <f>S308*H308</f>
        <v>0</v>
      </c>
      <c r="AR308" s="23" t="s">
        <v>231</v>
      </c>
      <c r="AT308" s="23" t="s">
        <v>140</v>
      </c>
      <c r="AU308" s="23" t="s">
        <v>146</v>
      </c>
      <c r="AY308" s="23" t="s">
        <v>138</v>
      </c>
      <c r="BE308" s="227">
        <f>IF(N308="základní",J308,0)</f>
        <v>0</v>
      </c>
      <c r="BF308" s="227">
        <f>IF(N308="snížená",J308,0)</f>
        <v>0</v>
      </c>
      <c r="BG308" s="227">
        <f>IF(N308="zákl. přenesená",J308,0)</f>
        <v>0</v>
      </c>
      <c r="BH308" s="227">
        <f>IF(N308="sníž. přenesená",J308,0)</f>
        <v>0</v>
      </c>
      <c r="BI308" s="227">
        <f>IF(N308="nulová",J308,0)</f>
        <v>0</v>
      </c>
      <c r="BJ308" s="23" t="s">
        <v>146</v>
      </c>
      <c r="BK308" s="227">
        <f>ROUND(I308*H308,0)</f>
        <v>0</v>
      </c>
      <c r="BL308" s="23" t="s">
        <v>231</v>
      </c>
      <c r="BM308" s="23" t="s">
        <v>524</v>
      </c>
    </row>
    <row r="309" s="11" customFormat="1">
      <c r="B309" s="231"/>
      <c r="C309" s="232"/>
      <c r="D309" s="228" t="s">
        <v>150</v>
      </c>
      <c r="E309" s="233" t="s">
        <v>23</v>
      </c>
      <c r="F309" s="234" t="s">
        <v>525</v>
      </c>
      <c r="G309" s="232"/>
      <c r="H309" s="233" t="s">
        <v>23</v>
      </c>
      <c r="I309" s="235"/>
      <c r="J309" s="232"/>
      <c r="K309" s="232"/>
      <c r="L309" s="236"/>
      <c r="M309" s="237"/>
      <c r="N309" s="238"/>
      <c r="O309" s="238"/>
      <c r="P309" s="238"/>
      <c r="Q309" s="238"/>
      <c r="R309" s="238"/>
      <c r="S309" s="238"/>
      <c r="T309" s="239"/>
      <c r="AT309" s="240" t="s">
        <v>150</v>
      </c>
      <c r="AU309" s="240" t="s">
        <v>146</v>
      </c>
      <c r="AV309" s="11" t="s">
        <v>10</v>
      </c>
      <c r="AW309" s="11" t="s">
        <v>41</v>
      </c>
      <c r="AX309" s="11" t="s">
        <v>78</v>
      </c>
      <c r="AY309" s="240" t="s">
        <v>138</v>
      </c>
    </row>
    <row r="310" s="12" customFormat="1">
      <c r="B310" s="241"/>
      <c r="C310" s="242"/>
      <c r="D310" s="228" t="s">
        <v>150</v>
      </c>
      <c r="E310" s="243" t="s">
        <v>23</v>
      </c>
      <c r="F310" s="244" t="s">
        <v>526</v>
      </c>
      <c r="G310" s="242"/>
      <c r="H310" s="245">
        <v>35.463999999999999</v>
      </c>
      <c r="I310" s="246"/>
      <c r="J310" s="242"/>
      <c r="K310" s="242"/>
      <c r="L310" s="247"/>
      <c r="M310" s="248"/>
      <c r="N310" s="249"/>
      <c r="O310" s="249"/>
      <c r="P310" s="249"/>
      <c r="Q310" s="249"/>
      <c r="R310" s="249"/>
      <c r="S310" s="249"/>
      <c r="T310" s="250"/>
      <c r="AT310" s="251" t="s">
        <v>150</v>
      </c>
      <c r="AU310" s="251" t="s">
        <v>146</v>
      </c>
      <c r="AV310" s="12" t="s">
        <v>146</v>
      </c>
      <c r="AW310" s="12" t="s">
        <v>41</v>
      </c>
      <c r="AX310" s="12" t="s">
        <v>78</v>
      </c>
      <c r="AY310" s="251" t="s">
        <v>138</v>
      </c>
    </row>
    <row r="311" s="13" customFormat="1">
      <c r="B311" s="252"/>
      <c r="C311" s="253"/>
      <c r="D311" s="228" t="s">
        <v>150</v>
      </c>
      <c r="E311" s="254" t="s">
        <v>23</v>
      </c>
      <c r="F311" s="255" t="s">
        <v>153</v>
      </c>
      <c r="G311" s="253"/>
      <c r="H311" s="256">
        <v>35.463999999999999</v>
      </c>
      <c r="I311" s="257"/>
      <c r="J311" s="253"/>
      <c r="K311" s="253"/>
      <c r="L311" s="258"/>
      <c r="M311" s="259"/>
      <c r="N311" s="260"/>
      <c r="O311" s="260"/>
      <c r="P311" s="260"/>
      <c r="Q311" s="260"/>
      <c r="R311" s="260"/>
      <c r="S311" s="260"/>
      <c r="T311" s="261"/>
      <c r="AT311" s="262" t="s">
        <v>150</v>
      </c>
      <c r="AU311" s="262" t="s">
        <v>146</v>
      </c>
      <c r="AV311" s="13" t="s">
        <v>145</v>
      </c>
      <c r="AW311" s="13" t="s">
        <v>41</v>
      </c>
      <c r="AX311" s="13" t="s">
        <v>10</v>
      </c>
      <c r="AY311" s="262" t="s">
        <v>138</v>
      </c>
    </row>
    <row r="312" s="1" customFormat="1" ht="16.5" customHeight="1">
      <c r="B312" s="45"/>
      <c r="C312" s="263" t="s">
        <v>527</v>
      </c>
      <c r="D312" s="263" t="s">
        <v>191</v>
      </c>
      <c r="E312" s="264" t="s">
        <v>519</v>
      </c>
      <c r="F312" s="265" t="s">
        <v>520</v>
      </c>
      <c r="G312" s="266" t="s">
        <v>209</v>
      </c>
      <c r="H312" s="267">
        <v>1917.7049999999999</v>
      </c>
      <c r="I312" s="268"/>
      <c r="J312" s="269">
        <f>ROUND(I312*H312,0)</f>
        <v>0</v>
      </c>
      <c r="K312" s="265" t="s">
        <v>144</v>
      </c>
      <c r="L312" s="270"/>
      <c r="M312" s="271" t="s">
        <v>23</v>
      </c>
      <c r="N312" s="272" t="s">
        <v>50</v>
      </c>
      <c r="O312" s="46"/>
      <c r="P312" s="225">
        <f>O312*H312</f>
        <v>0</v>
      </c>
      <c r="Q312" s="225">
        <v>0.001</v>
      </c>
      <c r="R312" s="225">
        <f>Q312*H312</f>
        <v>1.917705</v>
      </c>
      <c r="S312" s="225">
        <v>0</v>
      </c>
      <c r="T312" s="226">
        <f>S312*H312</f>
        <v>0</v>
      </c>
      <c r="AR312" s="23" t="s">
        <v>318</v>
      </c>
      <c r="AT312" s="23" t="s">
        <v>191</v>
      </c>
      <c r="AU312" s="23" t="s">
        <v>146</v>
      </c>
      <c r="AY312" s="23" t="s">
        <v>138</v>
      </c>
      <c r="BE312" s="227">
        <f>IF(N312="základní",J312,0)</f>
        <v>0</v>
      </c>
      <c r="BF312" s="227">
        <f>IF(N312="snížená",J312,0)</f>
        <v>0</v>
      </c>
      <c r="BG312" s="227">
        <f>IF(N312="zákl. přenesená",J312,0)</f>
        <v>0</v>
      </c>
      <c r="BH312" s="227">
        <f>IF(N312="sníž. přenesená",J312,0)</f>
        <v>0</v>
      </c>
      <c r="BI312" s="227">
        <f>IF(N312="nulová",J312,0)</f>
        <v>0</v>
      </c>
      <c r="BJ312" s="23" t="s">
        <v>146</v>
      </c>
      <c r="BK312" s="227">
        <f>ROUND(I312*H312,0)</f>
        <v>0</v>
      </c>
      <c r="BL312" s="23" t="s">
        <v>231</v>
      </c>
      <c r="BM312" s="23" t="s">
        <v>528</v>
      </c>
    </row>
    <row r="313" s="12" customFormat="1">
      <c r="B313" s="241"/>
      <c r="C313" s="242"/>
      <c r="D313" s="228" t="s">
        <v>150</v>
      </c>
      <c r="E313" s="242"/>
      <c r="F313" s="244" t="s">
        <v>529</v>
      </c>
      <c r="G313" s="242"/>
      <c r="H313" s="245">
        <v>1917.7049999999999</v>
      </c>
      <c r="I313" s="246"/>
      <c r="J313" s="242"/>
      <c r="K313" s="242"/>
      <c r="L313" s="247"/>
      <c r="M313" s="248"/>
      <c r="N313" s="249"/>
      <c r="O313" s="249"/>
      <c r="P313" s="249"/>
      <c r="Q313" s="249"/>
      <c r="R313" s="249"/>
      <c r="S313" s="249"/>
      <c r="T313" s="250"/>
      <c r="AT313" s="251" t="s">
        <v>150</v>
      </c>
      <c r="AU313" s="251" t="s">
        <v>146</v>
      </c>
      <c r="AV313" s="12" t="s">
        <v>146</v>
      </c>
      <c r="AW313" s="12" t="s">
        <v>6</v>
      </c>
      <c r="AX313" s="12" t="s">
        <v>10</v>
      </c>
      <c r="AY313" s="251" t="s">
        <v>138</v>
      </c>
    </row>
    <row r="314" s="1" customFormat="1" ht="38.25" customHeight="1">
      <c r="B314" s="45"/>
      <c r="C314" s="216" t="s">
        <v>530</v>
      </c>
      <c r="D314" s="216" t="s">
        <v>140</v>
      </c>
      <c r="E314" s="217" t="s">
        <v>531</v>
      </c>
      <c r="F314" s="218" t="s">
        <v>532</v>
      </c>
      <c r="G314" s="219" t="s">
        <v>143</v>
      </c>
      <c r="H314" s="220">
        <v>154.95099999999999</v>
      </c>
      <c r="I314" s="221"/>
      <c r="J314" s="222">
        <f>ROUND(I314*H314,0)</f>
        <v>0</v>
      </c>
      <c r="K314" s="218" t="s">
        <v>144</v>
      </c>
      <c r="L314" s="71"/>
      <c r="M314" s="223" t="s">
        <v>23</v>
      </c>
      <c r="N314" s="224" t="s">
        <v>50</v>
      </c>
      <c r="O314" s="46"/>
      <c r="P314" s="225">
        <f>O314*H314</f>
        <v>0</v>
      </c>
      <c r="Q314" s="225">
        <v>0</v>
      </c>
      <c r="R314" s="225">
        <f>Q314*H314</f>
        <v>0</v>
      </c>
      <c r="S314" s="225">
        <v>0.0014</v>
      </c>
      <c r="T314" s="226">
        <f>S314*H314</f>
        <v>0.2169314</v>
      </c>
      <c r="AR314" s="23" t="s">
        <v>231</v>
      </c>
      <c r="AT314" s="23" t="s">
        <v>140</v>
      </c>
      <c r="AU314" s="23" t="s">
        <v>146</v>
      </c>
      <c r="AY314" s="23" t="s">
        <v>138</v>
      </c>
      <c r="BE314" s="227">
        <f>IF(N314="základní",J314,0)</f>
        <v>0</v>
      </c>
      <c r="BF314" s="227">
        <f>IF(N314="snížená",J314,0)</f>
        <v>0</v>
      </c>
      <c r="BG314" s="227">
        <f>IF(N314="zákl. přenesená",J314,0)</f>
        <v>0</v>
      </c>
      <c r="BH314" s="227">
        <f>IF(N314="sníž. přenesená",J314,0)</f>
        <v>0</v>
      </c>
      <c r="BI314" s="227">
        <f>IF(N314="nulová",J314,0)</f>
        <v>0</v>
      </c>
      <c r="BJ314" s="23" t="s">
        <v>146</v>
      </c>
      <c r="BK314" s="227">
        <f>ROUND(I314*H314,0)</f>
        <v>0</v>
      </c>
      <c r="BL314" s="23" t="s">
        <v>231</v>
      </c>
      <c r="BM314" s="23" t="s">
        <v>533</v>
      </c>
    </row>
    <row r="315" s="1" customFormat="1">
      <c r="B315" s="45"/>
      <c r="C315" s="73"/>
      <c r="D315" s="228" t="s">
        <v>148</v>
      </c>
      <c r="E315" s="73"/>
      <c r="F315" s="229" t="s">
        <v>534</v>
      </c>
      <c r="G315" s="73"/>
      <c r="H315" s="73"/>
      <c r="I315" s="186"/>
      <c r="J315" s="73"/>
      <c r="K315" s="73"/>
      <c r="L315" s="71"/>
      <c r="M315" s="230"/>
      <c r="N315" s="46"/>
      <c r="O315" s="46"/>
      <c r="P315" s="46"/>
      <c r="Q315" s="46"/>
      <c r="R315" s="46"/>
      <c r="S315" s="46"/>
      <c r="T315" s="94"/>
      <c r="AT315" s="23" t="s">
        <v>148</v>
      </c>
      <c r="AU315" s="23" t="s">
        <v>146</v>
      </c>
    </row>
    <row r="316" s="11" customFormat="1">
      <c r="B316" s="231"/>
      <c r="C316" s="232"/>
      <c r="D316" s="228" t="s">
        <v>150</v>
      </c>
      <c r="E316" s="233" t="s">
        <v>23</v>
      </c>
      <c r="F316" s="234" t="s">
        <v>535</v>
      </c>
      <c r="G316" s="232"/>
      <c r="H316" s="233" t="s">
        <v>23</v>
      </c>
      <c r="I316" s="235"/>
      <c r="J316" s="232"/>
      <c r="K316" s="232"/>
      <c r="L316" s="236"/>
      <c r="M316" s="237"/>
      <c r="N316" s="238"/>
      <c r="O316" s="238"/>
      <c r="P316" s="238"/>
      <c r="Q316" s="238"/>
      <c r="R316" s="238"/>
      <c r="S316" s="238"/>
      <c r="T316" s="239"/>
      <c r="AT316" s="240" t="s">
        <v>150</v>
      </c>
      <c r="AU316" s="240" t="s">
        <v>146</v>
      </c>
      <c r="AV316" s="11" t="s">
        <v>10</v>
      </c>
      <c r="AW316" s="11" t="s">
        <v>41</v>
      </c>
      <c r="AX316" s="11" t="s">
        <v>78</v>
      </c>
      <c r="AY316" s="240" t="s">
        <v>138</v>
      </c>
    </row>
    <row r="317" s="12" customFormat="1">
      <c r="B317" s="241"/>
      <c r="C317" s="242"/>
      <c r="D317" s="228" t="s">
        <v>150</v>
      </c>
      <c r="E317" s="243" t="s">
        <v>23</v>
      </c>
      <c r="F317" s="244" t="s">
        <v>536</v>
      </c>
      <c r="G317" s="242"/>
      <c r="H317" s="245">
        <v>154.95099999999999</v>
      </c>
      <c r="I317" s="246"/>
      <c r="J317" s="242"/>
      <c r="K317" s="242"/>
      <c r="L317" s="247"/>
      <c r="M317" s="248"/>
      <c r="N317" s="249"/>
      <c r="O317" s="249"/>
      <c r="P317" s="249"/>
      <c r="Q317" s="249"/>
      <c r="R317" s="249"/>
      <c r="S317" s="249"/>
      <c r="T317" s="250"/>
      <c r="AT317" s="251" t="s">
        <v>150</v>
      </c>
      <c r="AU317" s="251" t="s">
        <v>146</v>
      </c>
      <c r="AV317" s="12" t="s">
        <v>146</v>
      </c>
      <c r="AW317" s="12" t="s">
        <v>41</v>
      </c>
      <c r="AX317" s="12" t="s">
        <v>78</v>
      </c>
      <c r="AY317" s="251" t="s">
        <v>138</v>
      </c>
    </row>
    <row r="318" s="13" customFormat="1">
      <c r="B318" s="252"/>
      <c r="C318" s="253"/>
      <c r="D318" s="228" t="s">
        <v>150</v>
      </c>
      <c r="E318" s="254" t="s">
        <v>23</v>
      </c>
      <c r="F318" s="255" t="s">
        <v>153</v>
      </c>
      <c r="G318" s="253"/>
      <c r="H318" s="256">
        <v>154.95099999999999</v>
      </c>
      <c r="I318" s="257"/>
      <c r="J318" s="253"/>
      <c r="K318" s="253"/>
      <c r="L318" s="258"/>
      <c r="M318" s="259"/>
      <c r="N318" s="260"/>
      <c r="O318" s="260"/>
      <c r="P318" s="260"/>
      <c r="Q318" s="260"/>
      <c r="R318" s="260"/>
      <c r="S318" s="260"/>
      <c r="T318" s="261"/>
      <c r="AT318" s="262" t="s">
        <v>150</v>
      </c>
      <c r="AU318" s="262" t="s">
        <v>146</v>
      </c>
      <c r="AV318" s="13" t="s">
        <v>145</v>
      </c>
      <c r="AW318" s="13" t="s">
        <v>41</v>
      </c>
      <c r="AX318" s="13" t="s">
        <v>10</v>
      </c>
      <c r="AY318" s="262" t="s">
        <v>138</v>
      </c>
    </row>
    <row r="319" s="1" customFormat="1" ht="25.5" customHeight="1">
      <c r="B319" s="45"/>
      <c r="C319" s="216" t="s">
        <v>537</v>
      </c>
      <c r="D319" s="216" t="s">
        <v>140</v>
      </c>
      <c r="E319" s="217" t="s">
        <v>538</v>
      </c>
      <c r="F319" s="218" t="s">
        <v>539</v>
      </c>
      <c r="G319" s="219" t="s">
        <v>143</v>
      </c>
      <c r="H319" s="220">
        <v>10.518000000000001</v>
      </c>
      <c r="I319" s="221"/>
      <c r="J319" s="222">
        <f>ROUND(I319*H319,0)</f>
        <v>0</v>
      </c>
      <c r="K319" s="218" t="s">
        <v>144</v>
      </c>
      <c r="L319" s="71"/>
      <c r="M319" s="223" t="s">
        <v>23</v>
      </c>
      <c r="N319" s="224" t="s">
        <v>50</v>
      </c>
      <c r="O319" s="46"/>
      <c r="P319" s="225">
        <f>O319*H319</f>
        <v>0</v>
      </c>
      <c r="Q319" s="225">
        <v>0.0060000000000000001</v>
      </c>
      <c r="R319" s="225">
        <f>Q319*H319</f>
        <v>0.063108000000000011</v>
      </c>
      <c r="S319" s="225">
        <v>0</v>
      </c>
      <c r="T319" s="226">
        <f>S319*H319</f>
        <v>0</v>
      </c>
      <c r="AR319" s="23" t="s">
        <v>231</v>
      </c>
      <c r="AT319" s="23" t="s">
        <v>140</v>
      </c>
      <c r="AU319" s="23" t="s">
        <v>146</v>
      </c>
      <c r="AY319" s="23" t="s">
        <v>138</v>
      </c>
      <c r="BE319" s="227">
        <f>IF(N319="základní",J319,0)</f>
        <v>0</v>
      </c>
      <c r="BF319" s="227">
        <f>IF(N319="snížená",J319,0)</f>
        <v>0</v>
      </c>
      <c r="BG319" s="227">
        <f>IF(N319="zákl. přenesená",J319,0)</f>
        <v>0</v>
      </c>
      <c r="BH319" s="227">
        <f>IF(N319="sníž. přenesená",J319,0)</f>
        <v>0</v>
      </c>
      <c r="BI319" s="227">
        <f>IF(N319="nulová",J319,0)</f>
        <v>0</v>
      </c>
      <c r="BJ319" s="23" t="s">
        <v>146</v>
      </c>
      <c r="BK319" s="227">
        <f>ROUND(I319*H319,0)</f>
        <v>0</v>
      </c>
      <c r="BL319" s="23" t="s">
        <v>231</v>
      </c>
      <c r="BM319" s="23" t="s">
        <v>540</v>
      </c>
    </row>
    <row r="320" s="1" customFormat="1">
      <c r="B320" s="45"/>
      <c r="C320" s="73"/>
      <c r="D320" s="228" t="s">
        <v>148</v>
      </c>
      <c r="E320" s="73"/>
      <c r="F320" s="229" t="s">
        <v>541</v>
      </c>
      <c r="G320" s="73"/>
      <c r="H320" s="73"/>
      <c r="I320" s="186"/>
      <c r="J320" s="73"/>
      <c r="K320" s="73"/>
      <c r="L320" s="71"/>
      <c r="M320" s="230"/>
      <c r="N320" s="46"/>
      <c r="O320" s="46"/>
      <c r="P320" s="46"/>
      <c r="Q320" s="46"/>
      <c r="R320" s="46"/>
      <c r="S320" s="46"/>
      <c r="T320" s="94"/>
      <c r="AT320" s="23" t="s">
        <v>148</v>
      </c>
      <c r="AU320" s="23" t="s">
        <v>146</v>
      </c>
    </row>
    <row r="321" s="11" customFormat="1">
      <c r="B321" s="231"/>
      <c r="C321" s="232"/>
      <c r="D321" s="228" t="s">
        <v>150</v>
      </c>
      <c r="E321" s="233" t="s">
        <v>23</v>
      </c>
      <c r="F321" s="234" t="s">
        <v>499</v>
      </c>
      <c r="G321" s="232"/>
      <c r="H321" s="233" t="s">
        <v>23</v>
      </c>
      <c r="I321" s="235"/>
      <c r="J321" s="232"/>
      <c r="K321" s="232"/>
      <c r="L321" s="236"/>
      <c r="M321" s="237"/>
      <c r="N321" s="238"/>
      <c r="O321" s="238"/>
      <c r="P321" s="238"/>
      <c r="Q321" s="238"/>
      <c r="R321" s="238"/>
      <c r="S321" s="238"/>
      <c r="T321" s="239"/>
      <c r="AT321" s="240" t="s">
        <v>150</v>
      </c>
      <c r="AU321" s="240" t="s">
        <v>146</v>
      </c>
      <c r="AV321" s="11" t="s">
        <v>10</v>
      </c>
      <c r="AW321" s="11" t="s">
        <v>41</v>
      </c>
      <c r="AX321" s="11" t="s">
        <v>78</v>
      </c>
      <c r="AY321" s="240" t="s">
        <v>138</v>
      </c>
    </row>
    <row r="322" s="12" customFormat="1">
      <c r="B322" s="241"/>
      <c r="C322" s="242"/>
      <c r="D322" s="228" t="s">
        <v>150</v>
      </c>
      <c r="E322" s="243" t="s">
        <v>23</v>
      </c>
      <c r="F322" s="244" t="s">
        <v>500</v>
      </c>
      <c r="G322" s="242"/>
      <c r="H322" s="245">
        <v>10.518000000000001</v>
      </c>
      <c r="I322" s="246"/>
      <c r="J322" s="242"/>
      <c r="K322" s="242"/>
      <c r="L322" s="247"/>
      <c r="M322" s="248"/>
      <c r="N322" s="249"/>
      <c r="O322" s="249"/>
      <c r="P322" s="249"/>
      <c r="Q322" s="249"/>
      <c r="R322" s="249"/>
      <c r="S322" s="249"/>
      <c r="T322" s="250"/>
      <c r="AT322" s="251" t="s">
        <v>150</v>
      </c>
      <c r="AU322" s="251" t="s">
        <v>146</v>
      </c>
      <c r="AV322" s="12" t="s">
        <v>146</v>
      </c>
      <c r="AW322" s="12" t="s">
        <v>41</v>
      </c>
      <c r="AX322" s="12" t="s">
        <v>78</v>
      </c>
      <c r="AY322" s="251" t="s">
        <v>138</v>
      </c>
    </row>
    <row r="323" s="13" customFormat="1">
      <c r="B323" s="252"/>
      <c r="C323" s="253"/>
      <c r="D323" s="228" t="s">
        <v>150</v>
      </c>
      <c r="E323" s="254" t="s">
        <v>23</v>
      </c>
      <c r="F323" s="255" t="s">
        <v>153</v>
      </c>
      <c r="G323" s="253"/>
      <c r="H323" s="256">
        <v>10.518000000000001</v>
      </c>
      <c r="I323" s="257"/>
      <c r="J323" s="253"/>
      <c r="K323" s="253"/>
      <c r="L323" s="258"/>
      <c r="M323" s="259"/>
      <c r="N323" s="260"/>
      <c r="O323" s="260"/>
      <c r="P323" s="260"/>
      <c r="Q323" s="260"/>
      <c r="R323" s="260"/>
      <c r="S323" s="260"/>
      <c r="T323" s="261"/>
      <c r="AT323" s="262" t="s">
        <v>150</v>
      </c>
      <c r="AU323" s="262" t="s">
        <v>146</v>
      </c>
      <c r="AV323" s="13" t="s">
        <v>145</v>
      </c>
      <c r="AW323" s="13" t="s">
        <v>41</v>
      </c>
      <c r="AX323" s="13" t="s">
        <v>10</v>
      </c>
      <c r="AY323" s="262" t="s">
        <v>138</v>
      </c>
    </row>
    <row r="324" s="1" customFormat="1" ht="16.5" customHeight="1">
      <c r="B324" s="45"/>
      <c r="C324" s="263" t="s">
        <v>542</v>
      </c>
      <c r="D324" s="263" t="s">
        <v>191</v>
      </c>
      <c r="E324" s="264" t="s">
        <v>543</v>
      </c>
      <c r="F324" s="265" t="s">
        <v>544</v>
      </c>
      <c r="G324" s="266" t="s">
        <v>143</v>
      </c>
      <c r="H324" s="267">
        <v>10.728</v>
      </c>
      <c r="I324" s="268"/>
      <c r="J324" s="269">
        <f>ROUND(I324*H324,0)</f>
        <v>0</v>
      </c>
      <c r="K324" s="265" t="s">
        <v>144</v>
      </c>
      <c r="L324" s="270"/>
      <c r="M324" s="271" t="s">
        <v>23</v>
      </c>
      <c r="N324" s="272" t="s">
        <v>50</v>
      </c>
      <c r="O324" s="46"/>
      <c r="P324" s="225">
        <f>O324*H324</f>
        <v>0</v>
      </c>
      <c r="Q324" s="225">
        <v>0.0047999999999999996</v>
      </c>
      <c r="R324" s="225">
        <f>Q324*H324</f>
        <v>0.051494399999999996</v>
      </c>
      <c r="S324" s="225">
        <v>0</v>
      </c>
      <c r="T324" s="226">
        <f>S324*H324</f>
        <v>0</v>
      </c>
      <c r="AR324" s="23" t="s">
        <v>318</v>
      </c>
      <c r="AT324" s="23" t="s">
        <v>191</v>
      </c>
      <c r="AU324" s="23" t="s">
        <v>146</v>
      </c>
      <c r="AY324" s="23" t="s">
        <v>138</v>
      </c>
      <c r="BE324" s="227">
        <f>IF(N324="základní",J324,0)</f>
        <v>0</v>
      </c>
      <c r="BF324" s="227">
        <f>IF(N324="snížená",J324,0)</f>
        <v>0</v>
      </c>
      <c r="BG324" s="227">
        <f>IF(N324="zákl. přenesená",J324,0)</f>
        <v>0</v>
      </c>
      <c r="BH324" s="227">
        <f>IF(N324="sníž. přenesená",J324,0)</f>
        <v>0</v>
      </c>
      <c r="BI324" s="227">
        <f>IF(N324="nulová",J324,0)</f>
        <v>0</v>
      </c>
      <c r="BJ324" s="23" t="s">
        <v>146</v>
      </c>
      <c r="BK324" s="227">
        <f>ROUND(I324*H324,0)</f>
        <v>0</v>
      </c>
      <c r="BL324" s="23" t="s">
        <v>231</v>
      </c>
      <c r="BM324" s="23" t="s">
        <v>545</v>
      </c>
    </row>
    <row r="325" s="12" customFormat="1">
      <c r="B325" s="241"/>
      <c r="C325" s="242"/>
      <c r="D325" s="228" t="s">
        <v>150</v>
      </c>
      <c r="E325" s="242"/>
      <c r="F325" s="244" t="s">
        <v>546</v>
      </c>
      <c r="G325" s="242"/>
      <c r="H325" s="245">
        <v>10.728</v>
      </c>
      <c r="I325" s="246"/>
      <c r="J325" s="242"/>
      <c r="K325" s="242"/>
      <c r="L325" s="247"/>
      <c r="M325" s="248"/>
      <c r="N325" s="249"/>
      <c r="O325" s="249"/>
      <c r="P325" s="249"/>
      <c r="Q325" s="249"/>
      <c r="R325" s="249"/>
      <c r="S325" s="249"/>
      <c r="T325" s="250"/>
      <c r="AT325" s="251" t="s">
        <v>150</v>
      </c>
      <c r="AU325" s="251" t="s">
        <v>146</v>
      </c>
      <c r="AV325" s="12" t="s">
        <v>146</v>
      </c>
      <c r="AW325" s="12" t="s">
        <v>6</v>
      </c>
      <c r="AX325" s="12" t="s">
        <v>10</v>
      </c>
      <c r="AY325" s="251" t="s">
        <v>138</v>
      </c>
    </row>
    <row r="326" s="1" customFormat="1" ht="38.25" customHeight="1">
      <c r="B326" s="45"/>
      <c r="C326" s="216" t="s">
        <v>547</v>
      </c>
      <c r="D326" s="216" t="s">
        <v>140</v>
      </c>
      <c r="E326" s="217" t="s">
        <v>548</v>
      </c>
      <c r="F326" s="218" t="s">
        <v>549</v>
      </c>
      <c r="G326" s="219" t="s">
        <v>156</v>
      </c>
      <c r="H326" s="220">
        <v>8.4190000000000005</v>
      </c>
      <c r="I326" s="221"/>
      <c r="J326" s="222">
        <f>ROUND(I326*H326,0)</f>
        <v>0</v>
      </c>
      <c r="K326" s="218" t="s">
        <v>144</v>
      </c>
      <c r="L326" s="71"/>
      <c r="M326" s="223" t="s">
        <v>23</v>
      </c>
      <c r="N326" s="224" t="s">
        <v>50</v>
      </c>
      <c r="O326" s="46"/>
      <c r="P326" s="225">
        <f>O326*H326</f>
        <v>0</v>
      </c>
      <c r="Q326" s="225">
        <v>0.029000000000000001</v>
      </c>
      <c r="R326" s="225">
        <f>Q326*H326</f>
        <v>0.24415100000000004</v>
      </c>
      <c r="S326" s="225">
        <v>0</v>
      </c>
      <c r="T326" s="226">
        <f>S326*H326</f>
        <v>0</v>
      </c>
      <c r="AR326" s="23" t="s">
        <v>231</v>
      </c>
      <c r="AT326" s="23" t="s">
        <v>140</v>
      </c>
      <c r="AU326" s="23" t="s">
        <v>146</v>
      </c>
      <c r="AY326" s="23" t="s">
        <v>138</v>
      </c>
      <c r="BE326" s="227">
        <f>IF(N326="základní",J326,0)</f>
        <v>0</v>
      </c>
      <c r="BF326" s="227">
        <f>IF(N326="snížená",J326,0)</f>
        <v>0</v>
      </c>
      <c r="BG326" s="227">
        <f>IF(N326="zákl. přenesená",J326,0)</f>
        <v>0</v>
      </c>
      <c r="BH326" s="227">
        <f>IF(N326="sníž. přenesená",J326,0)</f>
        <v>0</v>
      </c>
      <c r="BI326" s="227">
        <f>IF(N326="nulová",J326,0)</f>
        <v>0</v>
      </c>
      <c r="BJ326" s="23" t="s">
        <v>146</v>
      </c>
      <c r="BK326" s="227">
        <f>ROUND(I326*H326,0)</f>
        <v>0</v>
      </c>
      <c r="BL326" s="23" t="s">
        <v>231</v>
      </c>
      <c r="BM326" s="23" t="s">
        <v>550</v>
      </c>
    </row>
    <row r="327" s="1" customFormat="1">
      <c r="B327" s="45"/>
      <c r="C327" s="73"/>
      <c r="D327" s="228" t="s">
        <v>148</v>
      </c>
      <c r="E327" s="73"/>
      <c r="F327" s="229" t="s">
        <v>551</v>
      </c>
      <c r="G327" s="73"/>
      <c r="H327" s="73"/>
      <c r="I327" s="186"/>
      <c r="J327" s="73"/>
      <c r="K327" s="73"/>
      <c r="L327" s="71"/>
      <c r="M327" s="230"/>
      <c r="N327" s="46"/>
      <c r="O327" s="46"/>
      <c r="P327" s="46"/>
      <c r="Q327" s="46"/>
      <c r="R327" s="46"/>
      <c r="S327" s="46"/>
      <c r="T327" s="94"/>
      <c r="AT327" s="23" t="s">
        <v>148</v>
      </c>
      <c r="AU327" s="23" t="s">
        <v>146</v>
      </c>
    </row>
    <row r="328" s="11" customFormat="1">
      <c r="B328" s="231"/>
      <c r="C328" s="232"/>
      <c r="D328" s="228" t="s">
        <v>150</v>
      </c>
      <c r="E328" s="233" t="s">
        <v>23</v>
      </c>
      <c r="F328" s="234" t="s">
        <v>552</v>
      </c>
      <c r="G328" s="232"/>
      <c r="H328" s="233" t="s">
        <v>23</v>
      </c>
      <c r="I328" s="235"/>
      <c r="J328" s="232"/>
      <c r="K328" s="232"/>
      <c r="L328" s="236"/>
      <c r="M328" s="237"/>
      <c r="N328" s="238"/>
      <c r="O328" s="238"/>
      <c r="P328" s="238"/>
      <c r="Q328" s="238"/>
      <c r="R328" s="238"/>
      <c r="S328" s="238"/>
      <c r="T328" s="239"/>
      <c r="AT328" s="240" t="s">
        <v>150</v>
      </c>
      <c r="AU328" s="240" t="s">
        <v>146</v>
      </c>
      <c r="AV328" s="11" t="s">
        <v>10</v>
      </c>
      <c r="AW328" s="11" t="s">
        <v>41</v>
      </c>
      <c r="AX328" s="11" t="s">
        <v>78</v>
      </c>
      <c r="AY328" s="240" t="s">
        <v>138</v>
      </c>
    </row>
    <row r="329" s="12" customFormat="1">
      <c r="B329" s="241"/>
      <c r="C329" s="242"/>
      <c r="D329" s="228" t="s">
        <v>150</v>
      </c>
      <c r="E329" s="243" t="s">
        <v>23</v>
      </c>
      <c r="F329" s="244" t="s">
        <v>553</v>
      </c>
      <c r="G329" s="242"/>
      <c r="H329" s="245">
        <v>1.901</v>
      </c>
      <c r="I329" s="246"/>
      <c r="J329" s="242"/>
      <c r="K329" s="242"/>
      <c r="L329" s="247"/>
      <c r="M329" s="248"/>
      <c r="N329" s="249"/>
      <c r="O329" s="249"/>
      <c r="P329" s="249"/>
      <c r="Q329" s="249"/>
      <c r="R329" s="249"/>
      <c r="S329" s="249"/>
      <c r="T329" s="250"/>
      <c r="AT329" s="251" t="s">
        <v>150</v>
      </c>
      <c r="AU329" s="251" t="s">
        <v>146</v>
      </c>
      <c r="AV329" s="12" t="s">
        <v>146</v>
      </c>
      <c r="AW329" s="12" t="s">
        <v>41</v>
      </c>
      <c r="AX329" s="12" t="s">
        <v>78</v>
      </c>
      <c r="AY329" s="251" t="s">
        <v>138</v>
      </c>
    </row>
    <row r="330" s="11" customFormat="1">
      <c r="B330" s="231"/>
      <c r="C330" s="232"/>
      <c r="D330" s="228" t="s">
        <v>150</v>
      </c>
      <c r="E330" s="233" t="s">
        <v>23</v>
      </c>
      <c r="F330" s="234" t="s">
        <v>554</v>
      </c>
      <c r="G330" s="232"/>
      <c r="H330" s="233" t="s">
        <v>23</v>
      </c>
      <c r="I330" s="235"/>
      <c r="J330" s="232"/>
      <c r="K330" s="232"/>
      <c r="L330" s="236"/>
      <c r="M330" s="237"/>
      <c r="N330" s="238"/>
      <c r="O330" s="238"/>
      <c r="P330" s="238"/>
      <c r="Q330" s="238"/>
      <c r="R330" s="238"/>
      <c r="S330" s="238"/>
      <c r="T330" s="239"/>
      <c r="AT330" s="240" t="s">
        <v>150</v>
      </c>
      <c r="AU330" s="240" t="s">
        <v>146</v>
      </c>
      <c r="AV330" s="11" t="s">
        <v>10</v>
      </c>
      <c r="AW330" s="11" t="s">
        <v>41</v>
      </c>
      <c r="AX330" s="11" t="s">
        <v>78</v>
      </c>
      <c r="AY330" s="240" t="s">
        <v>138</v>
      </c>
    </row>
    <row r="331" s="12" customFormat="1">
      <c r="B331" s="241"/>
      <c r="C331" s="242"/>
      <c r="D331" s="228" t="s">
        <v>150</v>
      </c>
      <c r="E331" s="243" t="s">
        <v>23</v>
      </c>
      <c r="F331" s="244" t="s">
        <v>555</v>
      </c>
      <c r="G331" s="242"/>
      <c r="H331" s="245">
        <v>6.5179999999999998</v>
      </c>
      <c r="I331" s="246"/>
      <c r="J331" s="242"/>
      <c r="K331" s="242"/>
      <c r="L331" s="247"/>
      <c r="M331" s="248"/>
      <c r="N331" s="249"/>
      <c r="O331" s="249"/>
      <c r="P331" s="249"/>
      <c r="Q331" s="249"/>
      <c r="R331" s="249"/>
      <c r="S331" s="249"/>
      <c r="T331" s="250"/>
      <c r="AT331" s="251" t="s">
        <v>150</v>
      </c>
      <c r="AU331" s="251" t="s">
        <v>146</v>
      </c>
      <c r="AV331" s="12" t="s">
        <v>146</v>
      </c>
      <c r="AW331" s="12" t="s">
        <v>41</v>
      </c>
      <c r="AX331" s="12" t="s">
        <v>78</v>
      </c>
      <c r="AY331" s="251" t="s">
        <v>138</v>
      </c>
    </row>
    <row r="332" s="13" customFormat="1">
      <c r="B332" s="252"/>
      <c r="C332" s="253"/>
      <c r="D332" s="228" t="s">
        <v>150</v>
      </c>
      <c r="E332" s="254" t="s">
        <v>23</v>
      </c>
      <c r="F332" s="255" t="s">
        <v>153</v>
      </c>
      <c r="G332" s="253"/>
      <c r="H332" s="256">
        <v>8.4190000000000005</v>
      </c>
      <c r="I332" s="257"/>
      <c r="J332" s="253"/>
      <c r="K332" s="253"/>
      <c r="L332" s="258"/>
      <c r="M332" s="259"/>
      <c r="N332" s="260"/>
      <c r="O332" s="260"/>
      <c r="P332" s="260"/>
      <c r="Q332" s="260"/>
      <c r="R332" s="260"/>
      <c r="S332" s="260"/>
      <c r="T332" s="261"/>
      <c r="AT332" s="262" t="s">
        <v>150</v>
      </c>
      <c r="AU332" s="262" t="s">
        <v>146</v>
      </c>
      <c r="AV332" s="13" t="s">
        <v>145</v>
      </c>
      <c r="AW332" s="13" t="s">
        <v>41</v>
      </c>
      <c r="AX332" s="13" t="s">
        <v>10</v>
      </c>
      <c r="AY332" s="262" t="s">
        <v>138</v>
      </c>
    </row>
    <row r="333" s="1" customFormat="1" ht="16.5" customHeight="1">
      <c r="B333" s="45"/>
      <c r="C333" s="263" t="s">
        <v>556</v>
      </c>
      <c r="D333" s="263" t="s">
        <v>191</v>
      </c>
      <c r="E333" s="264" t="s">
        <v>519</v>
      </c>
      <c r="F333" s="265" t="s">
        <v>520</v>
      </c>
      <c r="G333" s="266" t="s">
        <v>209</v>
      </c>
      <c r="H333" s="267">
        <v>442.00799999999998</v>
      </c>
      <c r="I333" s="268"/>
      <c r="J333" s="269">
        <f>ROUND(I333*H333,0)</f>
        <v>0</v>
      </c>
      <c r="K333" s="265" t="s">
        <v>144</v>
      </c>
      <c r="L333" s="270"/>
      <c r="M333" s="271" t="s">
        <v>23</v>
      </c>
      <c r="N333" s="272" t="s">
        <v>50</v>
      </c>
      <c r="O333" s="46"/>
      <c r="P333" s="225">
        <f>O333*H333</f>
        <v>0</v>
      </c>
      <c r="Q333" s="225">
        <v>0.001</v>
      </c>
      <c r="R333" s="225">
        <f>Q333*H333</f>
        <v>0.44200800000000001</v>
      </c>
      <c r="S333" s="225">
        <v>0</v>
      </c>
      <c r="T333" s="226">
        <f>S333*H333</f>
        <v>0</v>
      </c>
      <c r="AR333" s="23" t="s">
        <v>318</v>
      </c>
      <c r="AT333" s="23" t="s">
        <v>191</v>
      </c>
      <c r="AU333" s="23" t="s">
        <v>146</v>
      </c>
      <c r="AY333" s="23" t="s">
        <v>138</v>
      </c>
      <c r="BE333" s="227">
        <f>IF(N333="základní",J333,0)</f>
        <v>0</v>
      </c>
      <c r="BF333" s="227">
        <f>IF(N333="snížená",J333,0)</f>
        <v>0</v>
      </c>
      <c r="BG333" s="227">
        <f>IF(N333="zákl. přenesená",J333,0)</f>
        <v>0</v>
      </c>
      <c r="BH333" s="227">
        <f>IF(N333="sníž. přenesená",J333,0)</f>
        <v>0</v>
      </c>
      <c r="BI333" s="227">
        <f>IF(N333="nulová",J333,0)</f>
        <v>0</v>
      </c>
      <c r="BJ333" s="23" t="s">
        <v>146</v>
      </c>
      <c r="BK333" s="227">
        <f>ROUND(I333*H333,0)</f>
        <v>0</v>
      </c>
      <c r="BL333" s="23" t="s">
        <v>231</v>
      </c>
      <c r="BM333" s="23" t="s">
        <v>557</v>
      </c>
    </row>
    <row r="334" s="11" customFormat="1">
      <c r="B334" s="231"/>
      <c r="C334" s="232"/>
      <c r="D334" s="228" t="s">
        <v>150</v>
      </c>
      <c r="E334" s="233" t="s">
        <v>23</v>
      </c>
      <c r="F334" s="234" t="s">
        <v>552</v>
      </c>
      <c r="G334" s="232"/>
      <c r="H334" s="233" t="s">
        <v>23</v>
      </c>
      <c r="I334" s="235"/>
      <c r="J334" s="232"/>
      <c r="K334" s="232"/>
      <c r="L334" s="236"/>
      <c r="M334" s="237"/>
      <c r="N334" s="238"/>
      <c r="O334" s="238"/>
      <c r="P334" s="238"/>
      <c r="Q334" s="238"/>
      <c r="R334" s="238"/>
      <c r="S334" s="238"/>
      <c r="T334" s="239"/>
      <c r="AT334" s="240" t="s">
        <v>150</v>
      </c>
      <c r="AU334" s="240" t="s">
        <v>146</v>
      </c>
      <c r="AV334" s="11" t="s">
        <v>10</v>
      </c>
      <c r="AW334" s="11" t="s">
        <v>41</v>
      </c>
      <c r="AX334" s="11" t="s">
        <v>78</v>
      </c>
      <c r="AY334" s="240" t="s">
        <v>138</v>
      </c>
    </row>
    <row r="335" s="12" customFormat="1">
      <c r="B335" s="241"/>
      <c r="C335" s="242"/>
      <c r="D335" s="228" t="s">
        <v>150</v>
      </c>
      <c r="E335" s="243" t="s">
        <v>23</v>
      </c>
      <c r="F335" s="244" t="s">
        <v>558</v>
      </c>
      <c r="G335" s="242"/>
      <c r="H335" s="245">
        <v>99.792000000000002</v>
      </c>
      <c r="I335" s="246"/>
      <c r="J335" s="242"/>
      <c r="K335" s="242"/>
      <c r="L335" s="247"/>
      <c r="M335" s="248"/>
      <c r="N335" s="249"/>
      <c r="O335" s="249"/>
      <c r="P335" s="249"/>
      <c r="Q335" s="249"/>
      <c r="R335" s="249"/>
      <c r="S335" s="249"/>
      <c r="T335" s="250"/>
      <c r="AT335" s="251" t="s">
        <v>150</v>
      </c>
      <c r="AU335" s="251" t="s">
        <v>146</v>
      </c>
      <c r="AV335" s="12" t="s">
        <v>146</v>
      </c>
      <c r="AW335" s="12" t="s">
        <v>41</v>
      </c>
      <c r="AX335" s="12" t="s">
        <v>78</v>
      </c>
      <c r="AY335" s="251" t="s">
        <v>138</v>
      </c>
    </row>
    <row r="336" s="11" customFormat="1">
      <c r="B336" s="231"/>
      <c r="C336" s="232"/>
      <c r="D336" s="228" t="s">
        <v>150</v>
      </c>
      <c r="E336" s="233" t="s">
        <v>23</v>
      </c>
      <c r="F336" s="234" t="s">
        <v>554</v>
      </c>
      <c r="G336" s="232"/>
      <c r="H336" s="233" t="s">
        <v>23</v>
      </c>
      <c r="I336" s="235"/>
      <c r="J336" s="232"/>
      <c r="K336" s="232"/>
      <c r="L336" s="236"/>
      <c r="M336" s="237"/>
      <c r="N336" s="238"/>
      <c r="O336" s="238"/>
      <c r="P336" s="238"/>
      <c r="Q336" s="238"/>
      <c r="R336" s="238"/>
      <c r="S336" s="238"/>
      <c r="T336" s="239"/>
      <c r="AT336" s="240" t="s">
        <v>150</v>
      </c>
      <c r="AU336" s="240" t="s">
        <v>146</v>
      </c>
      <c r="AV336" s="11" t="s">
        <v>10</v>
      </c>
      <c r="AW336" s="11" t="s">
        <v>41</v>
      </c>
      <c r="AX336" s="11" t="s">
        <v>78</v>
      </c>
      <c r="AY336" s="240" t="s">
        <v>138</v>
      </c>
    </row>
    <row r="337" s="12" customFormat="1">
      <c r="B337" s="241"/>
      <c r="C337" s="242"/>
      <c r="D337" s="228" t="s">
        <v>150</v>
      </c>
      <c r="E337" s="243" t="s">
        <v>23</v>
      </c>
      <c r="F337" s="244" t="s">
        <v>559</v>
      </c>
      <c r="G337" s="242"/>
      <c r="H337" s="245">
        <v>342.21600000000001</v>
      </c>
      <c r="I337" s="246"/>
      <c r="J337" s="242"/>
      <c r="K337" s="242"/>
      <c r="L337" s="247"/>
      <c r="M337" s="248"/>
      <c r="N337" s="249"/>
      <c r="O337" s="249"/>
      <c r="P337" s="249"/>
      <c r="Q337" s="249"/>
      <c r="R337" s="249"/>
      <c r="S337" s="249"/>
      <c r="T337" s="250"/>
      <c r="AT337" s="251" t="s">
        <v>150</v>
      </c>
      <c r="AU337" s="251" t="s">
        <v>146</v>
      </c>
      <c r="AV337" s="12" t="s">
        <v>146</v>
      </c>
      <c r="AW337" s="12" t="s">
        <v>41</v>
      </c>
      <c r="AX337" s="12" t="s">
        <v>78</v>
      </c>
      <c r="AY337" s="251" t="s">
        <v>138</v>
      </c>
    </row>
    <row r="338" s="13" customFormat="1">
      <c r="B338" s="252"/>
      <c r="C338" s="253"/>
      <c r="D338" s="228" t="s">
        <v>150</v>
      </c>
      <c r="E338" s="254" t="s">
        <v>23</v>
      </c>
      <c r="F338" s="255" t="s">
        <v>153</v>
      </c>
      <c r="G338" s="253"/>
      <c r="H338" s="256">
        <v>442.00799999999998</v>
      </c>
      <c r="I338" s="257"/>
      <c r="J338" s="253"/>
      <c r="K338" s="253"/>
      <c r="L338" s="258"/>
      <c r="M338" s="259"/>
      <c r="N338" s="260"/>
      <c r="O338" s="260"/>
      <c r="P338" s="260"/>
      <c r="Q338" s="260"/>
      <c r="R338" s="260"/>
      <c r="S338" s="260"/>
      <c r="T338" s="261"/>
      <c r="AT338" s="262" t="s">
        <v>150</v>
      </c>
      <c r="AU338" s="262" t="s">
        <v>146</v>
      </c>
      <c r="AV338" s="13" t="s">
        <v>145</v>
      </c>
      <c r="AW338" s="13" t="s">
        <v>41</v>
      </c>
      <c r="AX338" s="13" t="s">
        <v>10</v>
      </c>
      <c r="AY338" s="262" t="s">
        <v>138</v>
      </c>
    </row>
    <row r="339" s="1" customFormat="1" ht="38.25" customHeight="1">
      <c r="B339" s="45"/>
      <c r="C339" s="216" t="s">
        <v>560</v>
      </c>
      <c r="D339" s="216" t="s">
        <v>140</v>
      </c>
      <c r="E339" s="217" t="s">
        <v>561</v>
      </c>
      <c r="F339" s="218" t="s">
        <v>562</v>
      </c>
      <c r="G339" s="219" t="s">
        <v>143</v>
      </c>
      <c r="H339" s="220">
        <v>177.31999999999999</v>
      </c>
      <c r="I339" s="221"/>
      <c r="J339" s="222">
        <f>ROUND(I339*H339,0)</f>
        <v>0</v>
      </c>
      <c r="K339" s="218" t="s">
        <v>144</v>
      </c>
      <c r="L339" s="71"/>
      <c r="M339" s="223" t="s">
        <v>23</v>
      </c>
      <c r="N339" s="224" t="s">
        <v>50</v>
      </c>
      <c r="O339" s="46"/>
      <c r="P339" s="225">
        <f>O339*H339</f>
        <v>0</v>
      </c>
      <c r="Q339" s="225">
        <v>1.0000000000000001E-05</v>
      </c>
      <c r="R339" s="225">
        <f>Q339*H339</f>
        <v>0.0017732000000000002</v>
      </c>
      <c r="S339" s="225">
        <v>0</v>
      </c>
      <c r="T339" s="226">
        <f>S339*H339</f>
        <v>0</v>
      </c>
      <c r="AR339" s="23" t="s">
        <v>231</v>
      </c>
      <c r="AT339" s="23" t="s">
        <v>140</v>
      </c>
      <c r="AU339" s="23" t="s">
        <v>146</v>
      </c>
      <c r="AY339" s="23" t="s">
        <v>138</v>
      </c>
      <c r="BE339" s="227">
        <f>IF(N339="základní",J339,0)</f>
        <v>0</v>
      </c>
      <c r="BF339" s="227">
        <f>IF(N339="snížená",J339,0)</f>
        <v>0</v>
      </c>
      <c r="BG339" s="227">
        <f>IF(N339="zákl. přenesená",J339,0)</f>
        <v>0</v>
      </c>
      <c r="BH339" s="227">
        <f>IF(N339="sníž. přenesená",J339,0)</f>
        <v>0</v>
      </c>
      <c r="BI339" s="227">
        <f>IF(N339="nulová",J339,0)</f>
        <v>0</v>
      </c>
      <c r="BJ339" s="23" t="s">
        <v>146</v>
      </c>
      <c r="BK339" s="227">
        <f>ROUND(I339*H339,0)</f>
        <v>0</v>
      </c>
      <c r="BL339" s="23" t="s">
        <v>231</v>
      </c>
      <c r="BM339" s="23" t="s">
        <v>563</v>
      </c>
    </row>
    <row r="340" s="1" customFormat="1" ht="25.5" customHeight="1">
      <c r="B340" s="45"/>
      <c r="C340" s="263" t="s">
        <v>564</v>
      </c>
      <c r="D340" s="263" t="s">
        <v>191</v>
      </c>
      <c r="E340" s="264" t="s">
        <v>565</v>
      </c>
      <c r="F340" s="265" t="s">
        <v>566</v>
      </c>
      <c r="G340" s="266" t="s">
        <v>143</v>
      </c>
      <c r="H340" s="267">
        <v>195.05199999999999</v>
      </c>
      <c r="I340" s="268"/>
      <c r="J340" s="269">
        <f>ROUND(I340*H340,0)</f>
        <v>0</v>
      </c>
      <c r="K340" s="265" t="s">
        <v>144</v>
      </c>
      <c r="L340" s="270"/>
      <c r="M340" s="271" t="s">
        <v>23</v>
      </c>
      <c r="N340" s="272" t="s">
        <v>50</v>
      </c>
      <c r="O340" s="46"/>
      <c r="P340" s="225">
        <f>O340*H340</f>
        <v>0</v>
      </c>
      <c r="Q340" s="225">
        <v>0.00013999999999999999</v>
      </c>
      <c r="R340" s="225">
        <f>Q340*H340</f>
        <v>0.027307279999999996</v>
      </c>
      <c r="S340" s="225">
        <v>0</v>
      </c>
      <c r="T340" s="226">
        <f>S340*H340</f>
        <v>0</v>
      </c>
      <c r="AR340" s="23" t="s">
        <v>318</v>
      </c>
      <c r="AT340" s="23" t="s">
        <v>191</v>
      </c>
      <c r="AU340" s="23" t="s">
        <v>146</v>
      </c>
      <c r="AY340" s="23" t="s">
        <v>138</v>
      </c>
      <c r="BE340" s="227">
        <f>IF(N340="základní",J340,0)</f>
        <v>0</v>
      </c>
      <c r="BF340" s="227">
        <f>IF(N340="snížená",J340,0)</f>
        <v>0</v>
      </c>
      <c r="BG340" s="227">
        <f>IF(N340="zákl. přenesená",J340,0)</f>
        <v>0</v>
      </c>
      <c r="BH340" s="227">
        <f>IF(N340="sníž. přenesená",J340,0)</f>
        <v>0</v>
      </c>
      <c r="BI340" s="227">
        <f>IF(N340="nulová",J340,0)</f>
        <v>0</v>
      </c>
      <c r="BJ340" s="23" t="s">
        <v>146</v>
      </c>
      <c r="BK340" s="227">
        <f>ROUND(I340*H340,0)</f>
        <v>0</v>
      </c>
      <c r="BL340" s="23" t="s">
        <v>231</v>
      </c>
      <c r="BM340" s="23" t="s">
        <v>567</v>
      </c>
    </row>
    <row r="341" s="12" customFormat="1">
      <c r="B341" s="241"/>
      <c r="C341" s="242"/>
      <c r="D341" s="228" t="s">
        <v>150</v>
      </c>
      <c r="E341" s="242"/>
      <c r="F341" s="244" t="s">
        <v>568</v>
      </c>
      <c r="G341" s="242"/>
      <c r="H341" s="245">
        <v>195.05199999999999</v>
      </c>
      <c r="I341" s="246"/>
      <c r="J341" s="242"/>
      <c r="K341" s="242"/>
      <c r="L341" s="247"/>
      <c r="M341" s="248"/>
      <c r="N341" s="249"/>
      <c r="O341" s="249"/>
      <c r="P341" s="249"/>
      <c r="Q341" s="249"/>
      <c r="R341" s="249"/>
      <c r="S341" s="249"/>
      <c r="T341" s="250"/>
      <c r="AT341" s="251" t="s">
        <v>150</v>
      </c>
      <c r="AU341" s="251" t="s">
        <v>146</v>
      </c>
      <c r="AV341" s="12" t="s">
        <v>146</v>
      </c>
      <c r="AW341" s="12" t="s">
        <v>6</v>
      </c>
      <c r="AX341" s="12" t="s">
        <v>10</v>
      </c>
      <c r="AY341" s="251" t="s">
        <v>138</v>
      </c>
    </row>
    <row r="342" s="1" customFormat="1" ht="38.25" customHeight="1">
      <c r="B342" s="45"/>
      <c r="C342" s="216" t="s">
        <v>569</v>
      </c>
      <c r="D342" s="216" t="s">
        <v>140</v>
      </c>
      <c r="E342" s="217" t="s">
        <v>570</v>
      </c>
      <c r="F342" s="218" t="s">
        <v>571</v>
      </c>
      <c r="G342" s="219" t="s">
        <v>182</v>
      </c>
      <c r="H342" s="220">
        <v>3.7919999999999998</v>
      </c>
      <c r="I342" s="221"/>
      <c r="J342" s="222">
        <f>ROUND(I342*H342,0)</f>
        <v>0</v>
      </c>
      <c r="K342" s="218" t="s">
        <v>144</v>
      </c>
      <c r="L342" s="71"/>
      <c r="M342" s="223" t="s">
        <v>23</v>
      </c>
      <c r="N342" s="224" t="s">
        <v>50</v>
      </c>
      <c r="O342" s="46"/>
      <c r="P342" s="225">
        <f>O342*H342</f>
        <v>0</v>
      </c>
      <c r="Q342" s="225">
        <v>0</v>
      </c>
      <c r="R342" s="225">
        <f>Q342*H342</f>
        <v>0</v>
      </c>
      <c r="S342" s="225">
        <v>0</v>
      </c>
      <c r="T342" s="226">
        <f>S342*H342</f>
        <v>0</v>
      </c>
      <c r="AR342" s="23" t="s">
        <v>231</v>
      </c>
      <c r="AT342" s="23" t="s">
        <v>140</v>
      </c>
      <c r="AU342" s="23" t="s">
        <v>146</v>
      </c>
      <c r="AY342" s="23" t="s">
        <v>138</v>
      </c>
      <c r="BE342" s="227">
        <f>IF(N342="základní",J342,0)</f>
        <v>0</v>
      </c>
      <c r="BF342" s="227">
        <f>IF(N342="snížená",J342,0)</f>
        <v>0</v>
      </c>
      <c r="BG342" s="227">
        <f>IF(N342="zákl. přenesená",J342,0)</f>
        <v>0</v>
      </c>
      <c r="BH342" s="227">
        <f>IF(N342="sníž. přenesená",J342,0)</f>
        <v>0</v>
      </c>
      <c r="BI342" s="227">
        <f>IF(N342="nulová",J342,0)</f>
        <v>0</v>
      </c>
      <c r="BJ342" s="23" t="s">
        <v>146</v>
      </c>
      <c r="BK342" s="227">
        <f>ROUND(I342*H342,0)</f>
        <v>0</v>
      </c>
      <c r="BL342" s="23" t="s">
        <v>231</v>
      </c>
      <c r="BM342" s="23" t="s">
        <v>572</v>
      </c>
    </row>
    <row r="343" s="1" customFormat="1">
      <c r="B343" s="45"/>
      <c r="C343" s="73"/>
      <c r="D343" s="228" t="s">
        <v>148</v>
      </c>
      <c r="E343" s="73"/>
      <c r="F343" s="229" t="s">
        <v>573</v>
      </c>
      <c r="G343" s="73"/>
      <c r="H343" s="73"/>
      <c r="I343" s="186"/>
      <c r="J343" s="73"/>
      <c r="K343" s="73"/>
      <c r="L343" s="71"/>
      <c r="M343" s="230"/>
      <c r="N343" s="46"/>
      <c r="O343" s="46"/>
      <c r="P343" s="46"/>
      <c r="Q343" s="46"/>
      <c r="R343" s="46"/>
      <c r="S343" s="46"/>
      <c r="T343" s="94"/>
      <c r="AT343" s="23" t="s">
        <v>148</v>
      </c>
      <c r="AU343" s="23" t="s">
        <v>146</v>
      </c>
    </row>
    <row r="344" s="10" customFormat="1" ht="29.88" customHeight="1">
      <c r="B344" s="200"/>
      <c r="C344" s="201"/>
      <c r="D344" s="202" t="s">
        <v>77</v>
      </c>
      <c r="E344" s="214" t="s">
        <v>574</v>
      </c>
      <c r="F344" s="214" t="s">
        <v>575</v>
      </c>
      <c r="G344" s="201"/>
      <c r="H344" s="201"/>
      <c r="I344" s="204"/>
      <c r="J344" s="215">
        <f>BK344</f>
        <v>0</v>
      </c>
      <c r="K344" s="201"/>
      <c r="L344" s="206"/>
      <c r="M344" s="207"/>
      <c r="N344" s="208"/>
      <c r="O344" s="208"/>
      <c r="P344" s="209">
        <f>SUM(P345:P346)</f>
        <v>0</v>
      </c>
      <c r="Q344" s="208"/>
      <c r="R344" s="209">
        <f>SUM(R345:R346)</f>
        <v>0</v>
      </c>
      <c r="S344" s="208"/>
      <c r="T344" s="210">
        <f>SUM(T345:T346)</f>
        <v>0</v>
      </c>
      <c r="AR344" s="211" t="s">
        <v>146</v>
      </c>
      <c r="AT344" s="212" t="s">
        <v>77</v>
      </c>
      <c r="AU344" s="212" t="s">
        <v>10</v>
      </c>
      <c r="AY344" s="211" t="s">
        <v>138</v>
      </c>
      <c r="BK344" s="213">
        <f>SUM(BK345:BK346)</f>
        <v>0</v>
      </c>
    </row>
    <row r="345" s="1" customFormat="1" ht="16.5" customHeight="1">
      <c r="B345" s="45"/>
      <c r="C345" s="216" t="s">
        <v>576</v>
      </c>
      <c r="D345" s="216" t="s">
        <v>140</v>
      </c>
      <c r="E345" s="217" t="s">
        <v>577</v>
      </c>
      <c r="F345" s="218" t="s">
        <v>578</v>
      </c>
      <c r="G345" s="219" t="s">
        <v>286</v>
      </c>
      <c r="H345" s="220">
        <v>1</v>
      </c>
      <c r="I345" s="221"/>
      <c r="J345" s="222">
        <f>ROUND(I345*H345,0)</f>
        <v>0</v>
      </c>
      <c r="K345" s="218" t="s">
        <v>144</v>
      </c>
      <c r="L345" s="71"/>
      <c r="M345" s="223" t="s">
        <v>23</v>
      </c>
      <c r="N345" s="224" t="s">
        <v>50</v>
      </c>
      <c r="O345" s="46"/>
      <c r="P345" s="225">
        <f>O345*H345</f>
        <v>0</v>
      </c>
      <c r="Q345" s="225">
        <v>0</v>
      </c>
      <c r="R345" s="225">
        <f>Q345*H345</f>
        <v>0</v>
      </c>
      <c r="S345" s="225">
        <v>0</v>
      </c>
      <c r="T345" s="226">
        <f>S345*H345</f>
        <v>0</v>
      </c>
      <c r="AR345" s="23" t="s">
        <v>231</v>
      </c>
      <c r="AT345" s="23" t="s">
        <v>140</v>
      </c>
      <c r="AU345" s="23" t="s">
        <v>146</v>
      </c>
      <c r="AY345" s="23" t="s">
        <v>138</v>
      </c>
      <c r="BE345" s="227">
        <f>IF(N345="základní",J345,0)</f>
        <v>0</v>
      </c>
      <c r="BF345" s="227">
        <f>IF(N345="snížená",J345,0)</f>
        <v>0</v>
      </c>
      <c r="BG345" s="227">
        <f>IF(N345="zákl. přenesená",J345,0)</f>
        <v>0</v>
      </c>
      <c r="BH345" s="227">
        <f>IF(N345="sníž. přenesená",J345,0)</f>
        <v>0</v>
      </c>
      <c r="BI345" s="227">
        <f>IF(N345="nulová",J345,0)</f>
        <v>0</v>
      </c>
      <c r="BJ345" s="23" t="s">
        <v>146</v>
      </c>
      <c r="BK345" s="227">
        <f>ROUND(I345*H345,0)</f>
        <v>0</v>
      </c>
      <c r="BL345" s="23" t="s">
        <v>231</v>
      </c>
      <c r="BM345" s="23" t="s">
        <v>579</v>
      </c>
    </row>
    <row r="346" s="1" customFormat="1" ht="16.5" customHeight="1">
      <c r="B346" s="45"/>
      <c r="C346" s="216" t="s">
        <v>580</v>
      </c>
      <c r="D346" s="216" t="s">
        <v>140</v>
      </c>
      <c r="E346" s="217" t="s">
        <v>581</v>
      </c>
      <c r="F346" s="218" t="s">
        <v>582</v>
      </c>
      <c r="G346" s="219" t="s">
        <v>378</v>
      </c>
      <c r="H346" s="220">
        <v>1</v>
      </c>
      <c r="I346" s="221"/>
      <c r="J346" s="222">
        <f>ROUND(I346*H346,0)</f>
        <v>0</v>
      </c>
      <c r="K346" s="218" t="s">
        <v>144</v>
      </c>
      <c r="L346" s="71"/>
      <c r="M346" s="223" t="s">
        <v>23</v>
      </c>
      <c r="N346" s="224" t="s">
        <v>50</v>
      </c>
      <c r="O346" s="46"/>
      <c r="P346" s="225">
        <f>O346*H346</f>
        <v>0</v>
      </c>
      <c r="Q346" s="225">
        <v>0</v>
      </c>
      <c r="R346" s="225">
        <f>Q346*H346</f>
        <v>0</v>
      </c>
      <c r="S346" s="225">
        <v>0</v>
      </c>
      <c r="T346" s="226">
        <f>S346*H346</f>
        <v>0</v>
      </c>
      <c r="AR346" s="23" t="s">
        <v>231</v>
      </c>
      <c r="AT346" s="23" t="s">
        <v>140</v>
      </c>
      <c r="AU346" s="23" t="s">
        <v>146</v>
      </c>
      <c r="AY346" s="23" t="s">
        <v>138</v>
      </c>
      <c r="BE346" s="227">
        <f>IF(N346="základní",J346,0)</f>
        <v>0</v>
      </c>
      <c r="BF346" s="227">
        <f>IF(N346="snížená",J346,0)</f>
        <v>0</v>
      </c>
      <c r="BG346" s="227">
        <f>IF(N346="zákl. přenesená",J346,0)</f>
        <v>0</v>
      </c>
      <c r="BH346" s="227">
        <f>IF(N346="sníž. přenesená",J346,0)</f>
        <v>0</v>
      </c>
      <c r="BI346" s="227">
        <f>IF(N346="nulová",J346,0)</f>
        <v>0</v>
      </c>
      <c r="BJ346" s="23" t="s">
        <v>146</v>
      </c>
      <c r="BK346" s="227">
        <f>ROUND(I346*H346,0)</f>
        <v>0</v>
      </c>
      <c r="BL346" s="23" t="s">
        <v>231</v>
      </c>
      <c r="BM346" s="23" t="s">
        <v>583</v>
      </c>
    </row>
    <row r="347" s="10" customFormat="1" ht="29.88" customHeight="1">
      <c r="B347" s="200"/>
      <c r="C347" s="201"/>
      <c r="D347" s="202" t="s">
        <v>77</v>
      </c>
      <c r="E347" s="214" t="s">
        <v>584</v>
      </c>
      <c r="F347" s="214" t="s">
        <v>585</v>
      </c>
      <c r="G347" s="201"/>
      <c r="H347" s="201"/>
      <c r="I347" s="204"/>
      <c r="J347" s="215">
        <f>BK347</f>
        <v>0</v>
      </c>
      <c r="K347" s="201"/>
      <c r="L347" s="206"/>
      <c r="M347" s="207"/>
      <c r="N347" s="208"/>
      <c r="O347" s="208"/>
      <c r="P347" s="209">
        <f>SUM(P348:P365)</f>
        <v>0</v>
      </c>
      <c r="Q347" s="208"/>
      <c r="R347" s="209">
        <f>SUM(R348:R365)</f>
        <v>1.3702281199999999</v>
      </c>
      <c r="S347" s="208"/>
      <c r="T347" s="210">
        <f>SUM(T348:T365)</f>
        <v>0</v>
      </c>
      <c r="AR347" s="211" t="s">
        <v>146</v>
      </c>
      <c r="AT347" s="212" t="s">
        <v>77</v>
      </c>
      <c r="AU347" s="212" t="s">
        <v>10</v>
      </c>
      <c r="AY347" s="211" t="s">
        <v>138</v>
      </c>
      <c r="BK347" s="213">
        <f>SUM(BK348:BK365)</f>
        <v>0</v>
      </c>
    </row>
    <row r="348" s="1" customFormat="1" ht="25.5" customHeight="1">
      <c r="B348" s="45"/>
      <c r="C348" s="216" t="s">
        <v>586</v>
      </c>
      <c r="D348" s="216" t="s">
        <v>140</v>
      </c>
      <c r="E348" s="217" t="s">
        <v>587</v>
      </c>
      <c r="F348" s="218" t="s">
        <v>588</v>
      </c>
      <c r="G348" s="219" t="s">
        <v>143</v>
      </c>
      <c r="H348" s="220">
        <v>55.244</v>
      </c>
      <c r="I348" s="221"/>
      <c r="J348" s="222">
        <f>ROUND(I348*H348,0)</f>
        <v>0</v>
      </c>
      <c r="K348" s="218" t="s">
        <v>144</v>
      </c>
      <c r="L348" s="71"/>
      <c r="M348" s="223" t="s">
        <v>23</v>
      </c>
      <c r="N348" s="224" t="s">
        <v>50</v>
      </c>
      <c r="O348" s="46"/>
      <c r="P348" s="225">
        <f>O348*H348</f>
        <v>0</v>
      </c>
      <c r="Q348" s="225">
        <v>0.015740000000000001</v>
      </c>
      <c r="R348" s="225">
        <f>Q348*H348</f>
        <v>0.86954056000000002</v>
      </c>
      <c r="S348" s="225">
        <v>0</v>
      </c>
      <c r="T348" s="226">
        <f>S348*H348</f>
        <v>0</v>
      </c>
      <c r="AR348" s="23" t="s">
        <v>231</v>
      </c>
      <c r="AT348" s="23" t="s">
        <v>140</v>
      </c>
      <c r="AU348" s="23" t="s">
        <v>146</v>
      </c>
      <c r="AY348" s="23" t="s">
        <v>138</v>
      </c>
      <c r="BE348" s="227">
        <f>IF(N348="základní",J348,0)</f>
        <v>0</v>
      </c>
      <c r="BF348" s="227">
        <f>IF(N348="snížená",J348,0)</f>
        <v>0</v>
      </c>
      <c r="BG348" s="227">
        <f>IF(N348="zákl. přenesená",J348,0)</f>
        <v>0</v>
      </c>
      <c r="BH348" s="227">
        <f>IF(N348="sníž. přenesená",J348,0)</f>
        <v>0</v>
      </c>
      <c r="BI348" s="227">
        <f>IF(N348="nulová",J348,0)</f>
        <v>0</v>
      </c>
      <c r="BJ348" s="23" t="s">
        <v>146</v>
      </c>
      <c r="BK348" s="227">
        <f>ROUND(I348*H348,0)</f>
        <v>0</v>
      </c>
      <c r="BL348" s="23" t="s">
        <v>231</v>
      </c>
      <c r="BM348" s="23" t="s">
        <v>589</v>
      </c>
    </row>
    <row r="349" s="1" customFormat="1">
      <c r="B349" s="45"/>
      <c r="C349" s="73"/>
      <c r="D349" s="228" t="s">
        <v>148</v>
      </c>
      <c r="E349" s="73"/>
      <c r="F349" s="229" t="s">
        <v>590</v>
      </c>
      <c r="G349" s="73"/>
      <c r="H349" s="73"/>
      <c r="I349" s="186"/>
      <c r="J349" s="73"/>
      <c r="K349" s="73"/>
      <c r="L349" s="71"/>
      <c r="M349" s="230"/>
      <c r="N349" s="46"/>
      <c r="O349" s="46"/>
      <c r="P349" s="46"/>
      <c r="Q349" s="46"/>
      <c r="R349" s="46"/>
      <c r="S349" s="46"/>
      <c r="T349" s="94"/>
      <c r="AT349" s="23" t="s">
        <v>148</v>
      </c>
      <c r="AU349" s="23" t="s">
        <v>146</v>
      </c>
    </row>
    <row r="350" s="11" customFormat="1">
      <c r="B350" s="231"/>
      <c r="C350" s="232"/>
      <c r="D350" s="228" t="s">
        <v>150</v>
      </c>
      <c r="E350" s="233" t="s">
        <v>23</v>
      </c>
      <c r="F350" s="234" t="s">
        <v>591</v>
      </c>
      <c r="G350" s="232"/>
      <c r="H350" s="233" t="s">
        <v>23</v>
      </c>
      <c r="I350" s="235"/>
      <c r="J350" s="232"/>
      <c r="K350" s="232"/>
      <c r="L350" s="236"/>
      <c r="M350" s="237"/>
      <c r="N350" s="238"/>
      <c r="O350" s="238"/>
      <c r="P350" s="238"/>
      <c r="Q350" s="238"/>
      <c r="R350" s="238"/>
      <c r="S350" s="238"/>
      <c r="T350" s="239"/>
      <c r="AT350" s="240" t="s">
        <v>150</v>
      </c>
      <c r="AU350" s="240" t="s">
        <v>146</v>
      </c>
      <c r="AV350" s="11" t="s">
        <v>10</v>
      </c>
      <c r="AW350" s="11" t="s">
        <v>41</v>
      </c>
      <c r="AX350" s="11" t="s">
        <v>78</v>
      </c>
      <c r="AY350" s="240" t="s">
        <v>138</v>
      </c>
    </row>
    <row r="351" s="12" customFormat="1">
      <c r="B351" s="241"/>
      <c r="C351" s="242"/>
      <c r="D351" s="228" t="s">
        <v>150</v>
      </c>
      <c r="E351" s="243" t="s">
        <v>23</v>
      </c>
      <c r="F351" s="244" t="s">
        <v>592</v>
      </c>
      <c r="G351" s="242"/>
      <c r="H351" s="245">
        <v>55.244</v>
      </c>
      <c r="I351" s="246"/>
      <c r="J351" s="242"/>
      <c r="K351" s="242"/>
      <c r="L351" s="247"/>
      <c r="M351" s="248"/>
      <c r="N351" s="249"/>
      <c r="O351" s="249"/>
      <c r="P351" s="249"/>
      <c r="Q351" s="249"/>
      <c r="R351" s="249"/>
      <c r="S351" s="249"/>
      <c r="T351" s="250"/>
      <c r="AT351" s="251" t="s">
        <v>150</v>
      </c>
      <c r="AU351" s="251" t="s">
        <v>146</v>
      </c>
      <c r="AV351" s="12" t="s">
        <v>146</v>
      </c>
      <c r="AW351" s="12" t="s">
        <v>41</v>
      </c>
      <c r="AX351" s="12" t="s">
        <v>78</v>
      </c>
      <c r="AY351" s="251" t="s">
        <v>138</v>
      </c>
    </row>
    <row r="352" s="13" customFormat="1">
      <c r="B352" s="252"/>
      <c r="C352" s="253"/>
      <c r="D352" s="228" t="s">
        <v>150</v>
      </c>
      <c r="E352" s="254" t="s">
        <v>23</v>
      </c>
      <c r="F352" s="255" t="s">
        <v>153</v>
      </c>
      <c r="G352" s="253"/>
      <c r="H352" s="256">
        <v>55.244</v>
      </c>
      <c r="I352" s="257"/>
      <c r="J352" s="253"/>
      <c r="K352" s="253"/>
      <c r="L352" s="258"/>
      <c r="M352" s="259"/>
      <c r="N352" s="260"/>
      <c r="O352" s="260"/>
      <c r="P352" s="260"/>
      <c r="Q352" s="260"/>
      <c r="R352" s="260"/>
      <c r="S352" s="260"/>
      <c r="T352" s="261"/>
      <c r="AT352" s="262" t="s">
        <v>150</v>
      </c>
      <c r="AU352" s="262" t="s">
        <v>146</v>
      </c>
      <c r="AV352" s="13" t="s">
        <v>145</v>
      </c>
      <c r="AW352" s="13" t="s">
        <v>41</v>
      </c>
      <c r="AX352" s="13" t="s">
        <v>10</v>
      </c>
      <c r="AY352" s="262" t="s">
        <v>138</v>
      </c>
    </row>
    <row r="353" s="1" customFormat="1" ht="25.5" customHeight="1">
      <c r="B353" s="45"/>
      <c r="C353" s="216" t="s">
        <v>593</v>
      </c>
      <c r="D353" s="216" t="s">
        <v>140</v>
      </c>
      <c r="E353" s="217" t="s">
        <v>594</v>
      </c>
      <c r="F353" s="218" t="s">
        <v>595</v>
      </c>
      <c r="G353" s="219" t="s">
        <v>143</v>
      </c>
      <c r="H353" s="220">
        <v>55.244</v>
      </c>
      <c r="I353" s="221"/>
      <c r="J353" s="222">
        <f>ROUND(I353*H353,0)</f>
        <v>0</v>
      </c>
      <c r="K353" s="218" t="s">
        <v>144</v>
      </c>
      <c r="L353" s="71"/>
      <c r="M353" s="223" t="s">
        <v>23</v>
      </c>
      <c r="N353" s="224" t="s">
        <v>50</v>
      </c>
      <c r="O353" s="46"/>
      <c r="P353" s="225">
        <f>O353*H353</f>
        <v>0</v>
      </c>
      <c r="Q353" s="225">
        <v>0</v>
      </c>
      <c r="R353" s="225">
        <f>Q353*H353</f>
        <v>0</v>
      </c>
      <c r="S353" s="225">
        <v>0</v>
      </c>
      <c r="T353" s="226">
        <f>S353*H353</f>
        <v>0</v>
      </c>
      <c r="AR353" s="23" t="s">
        <v>231</v>
      </c>
      <c r="AT353" s="23" t="s">
        <v>140</v>
      </c>
      <c r="AU353" s="23" t="s">
        <v>146</v>
      </c>
      <c r="AY353" s="23" t="s">
        <v>138</v>
      </c>
      <c r="BE353" s="227">
        <f>IF(N353="základní",J353,0)</f>
        <v>0</v>
      </c>
      <c r="BF353" s="227">
        <f>IF(N353="snížená",J353,0)</f>
        <v>0</v>
      </c>
      <c r="BG353" s="227">
        <f>IF(N353="zákl. přenesená",J353,0)</f>
        <v>0</v>
      </c>
      <c r="BH353" s="227">
        <f>IF(N353="sníž. přenesená",J353,0)</f>
        <v>0</v>
      </c>
      <c r="BI353" s="227">
        <f>IF(N353="nulová",J353,0)</f>
        <v>0</v>
      </c>
      <c r="BJ353" s="23" t="s">
        <v>146</v>
      </c>
      <c r="BK353" s="227">
        <f>ROUND(I353*H353,0)</f>
        <v>0</v>
      </c>
      <c r="BL353" s="23" t="s">
        <v>231</v>
      </c>
      <c r="BM353" s="23" t="s">
        <v>596</v>
      </c>
    </row>
    <row r="354" s="1" customFormat="1">
      <c r="B354" s="45"/>
      <c r="C354" s="73"/>
      <c r="D354" s="228" t="s">
        <v>148</v>
      </c>
      <c r="E354" s="73"/>
      <c r="F354" s="229" t="s">
        <v>597</v>
      </c>
      <c r="G354" s="73"/>
      <c r="H354" s="73"/>
      <c r="I354" s="186"/>
      <c r="J354" s="73"/>
      <c r="K354" s="73"/>
      <c r="L354" s="71"/>
      <c r="M354" s="230"/>
      <c r="N354" s="46"/>
      <c r="O354" s="46"/>
      <c r="P354" s="46"/>
      <c r="Q354" s="46"/>
      <c r="R354" s="46"/>
      <c r="S354" s="46"/>
      <c r="T354" s="94"/>
      <c r="AT354" s="23" t="s">
        <v>148</v>
      </c>
      <c r="AU354" s="23" t="s">
        <v>146</v>
      </c>
    </row>
    <row r="355" s="1" customFormat="1" ht="25.5" customHeight="1">
      <c r="B355" s="45"/>
      <c r="C355" s="263" t="s">
        <v>598</v>
      </c>
      <c r="D355" s="263" t="s">
        <v>191</v>
      </c>
      <c r="E355" s="264" t="s">
        <v>599</v>
      </c>
      <c r="F355" s="265" t="s">
        <v>600</v>
      </c>
      <c r="G355" s="266" t="s">
        <v>156</v>
      </c>
      <c r="H355" s="267">
        <v>0.88400000000000001</v>
      </c>
      <c r="I355" s="268"/>
      <c r="J355" s="269">
        <f>ROUND(I355*H355,0)</f>
        <v>0</v>
      </c>
      <c r="K355" s="265" t="s">
        <v>144</v>
      </c>
      <c r="L355" s="270"/>
      <c r="M355" s="271" t="s">
        <v>23</v>
      </c>
      <c r="N355" s="272" t="s">
        <v>50</v>
      </c>
      <c r="O355" s="46"/>
      <c r="P355" s="225">
        <f>O355*H355</f>
        <v>0</v>
      </c>
      <c r="Q355" s="225">
        <v>0.55000000000000004</v>
      </c>
      <c r="R355" s="225">
        <f>Q355*H355</f>
        <v>0.48620000000000002</v>
      </c>
      <c r="S355" s="225">
        <v>0</v>
      </c>
      <c r="T355" s="226">
        <f>S355*H355</f>
        <v>0</v>
      </c>
      <c r="AR355" s="23" t="s">
        <v>318</v>
      </c>
      <c r="AT355" s="23" t="s">
        <v>191</v>
      </c>
      <c r="AU355" s="23" t="s">
        <v>146</v>
      </c>
      <c r="AY355" s="23" t="s">
        <v>138</v>
      </c>
      <c r="BE355" s="227">
        <f>IF(N355="základní",J355,0)</f>
        <v>0</v>
      </c>
      <c r="BF355" s="227">
        <f>IF(N355="snížená",J355,0)</f>
        <v>0</v>
      </c>
      <c r="BG355" s="227">
        <f>IF(N355="zákl. přenesená",J355,0)</f>
        <v>0</v>
      </c>
      <c r="BH355" s="227">
        <f>IF(N355="sníž. přenesená",J355,0)</f>
        <v>0</v>
      </c>
      <c r="BI355" s="227">
        <f>IF(N355="nulová",J355,0)</f>
        <v>0</v>
      </c>
      <c r="BJ355" s="23" t="s">
        <v>146</v>
      </c>
      <c r="BK355" s="227">
        <f>ROUND(I355*H355,0)</f>
        <v>0</v>
      </c>
      <c r="BL355" s="23" t="s">
        <v>231</v>
      </c>
      <c r="BM355" s="23" t="s">
        <v>601</v>
      </c>
    </row>
    <row r="356" s="12" customFormat="1">
      <c r="B356" s="241"/>
      <c r="C356" s="242"/>
      <c r="D356" s="228" t="s">
        <v>150</v>
      </c>
      <c r="E356" s="243" t="s">
        <v>23</v>
      </c>
      <c r="F356" s="244" t="s">
        <v>602</v>
      </c>
      <c r="G356" s="242"/>
      <c r="H356" s="245">
        <v>0.88400000000000001</v>
      </c>
      <c r="I356" s="246"/>
      <c r="J356" s="242"/>
      <c r="K356" s="242"/>
      <c r="L356" s="247"/>
      <c r="M356" s="248"/>
      <c r="N356" s="249"/>
      <c r="O356" s="249"/>
      <c r="P356" s="249"/>
      <c r="Q356" s="249"/>
      <c r="R356" s="249"/>
      <c r="S356" s="249"/>
      <c r="T356" s="250"/>
      <c r="AT356" s="251" t="s">
        <v>150</v>
      </c>
      <c r="AU356" s="251" t="s">
        <v>146</v>
      </c>
      <c r="AV356" s="12" t="s">
        <v>146</v>
      </c>
      <c r="AW356" s="12" t="s">
        <v>41</v>
      </c>
      <c r="AX356" s="12" t="s">
        <v>78</v>
      </c>
      <c r="AY356" s="251" t="s">
        <v>138</v>
      </c>
    </row>
    <row r="357" s="13" customFormat="1">
      <c r="B357" s="252"/>
      <c r="C357" s="253"/>
      <c r="D357" s="228" t="s">
        <v>150</v>
      </c>
      <c r="E357" s="254" t="s">
        <v>23</v>
      </c>
      <c r="F357" s="255" t="s">
        <v>153</v>
      </c>
      <c r="G357" s="253"/>
      <c r="H357" s="256">
        <v>0.88400000000000001</v>
      </c>
      <c r="I357" s="257"/>
      <c r="J357" s="253"/>
      <c r="K357" s="253"/>
      <c r="L357" s="258"/>
      <c r="M357" s="259"/>
      <c r="N357" s="260"/>
      <c r="O357" s="260"/>
      <c r="P357" s="260"/>
      <c r="Q357" s="260"/>
      <c r="R357" s="260"/>
      <c r="S357" s="260"/>
      <c r="T357" s="261"/>
      <c r="AT357" s="262" t="s">
        <v>150</v>
      </c>
      <c r="AU357" s="262" t="s">
        <v>146</v>
      </c>
      <c r="AV357" s="13" t="s">
        <v>145</v>
      </c>
      <c r="AW357" s="13" t="s">
        <v>41</v>
      </c>
      <c r="AX357" s="13" t="s">
        <v>10</v>
      </c>
      <c r="AY357" s="262" t="s">
        <v>138</v>
      </c>
    </row>
    <row r="358" s="1" customFormat="1" ht="16.5" customHeight="1">
      <c r="B358" s="45"/>
      <c r="C358" s="216" t="s">
        <v>603</v>
      </c>
      <c r="D358" s="216" t="s">
        <v>140</v>
      </c>
      <c r="E358" s="217" t="s">
        <v>604</v>
      </c>
      <c r="F358" s="218" t="s">
        <v>605</v>
      </c>
      <c r="G358" s="219" t="s">
        <v>143</v>
      </c>
      <c r="H358" s="220">
        <v>55.244</v>
      </c>
      <c r="I358" s="221"/>
      <c r="J358" s="222">
        <f>ROUND(I358*H358,0)</f>
        <v>0</v>
      </c>
      <c r="K358" s="218" t="s">
        <v>144</v>
      </c>
      <c r="L358" s="71"/>
      <c r="M358" s="223" t="s">
        <v>23</v>
      </c>
      <c r="N358" s="224" t="s">
        <v>50</v>
      </c>
      <c r="O358" s="46"/>
      <c r="P358" s="225">
        <f>O358*H358</f>
        <v>0</v>
      </c>
      <c r="Q358" s="225">
        <v>0.00020000000000000001</v>
      </c>
      <c r="R358" s="225">
        <f>Q358*H358</f>
        <v>0.011048800000000001</v>
      </c>
      <c r="S358" s="225">
        <v>0</v>
      </c>
      <c r="T358" s="226">
        <f>S358*H358</f>
        <v>0</v>
      </c>
      <c r="AR358" s="23" t="s">
        <v>231</v>
      </c>
      <c r="AT358" s="23" t="s">
        <v>140</v>
      </c>
      <c r="AU358" s="23" t="s">
        <v>146</v>
      </c>
      <c r="AY358" s="23" t="s">
        <v>138</v>
      </c>
      <c r="BE358" s="227">
        <f>IF(N358="základní",J358,0)</f>
        <v>0</v>
      </c>
      <c r="BF358" s="227">
        <f>IF(N358="snížená",J358,0)</f>
        <v>0</v>
      </c>
      <c r="BG358" s="227">
        <f>IF(N358="zákl. přenesená",J358,0)</f>
        <v>0</v>
      </c>
      <c r="BH358" s="227">
        <f>IF(N358="sníž. přenesená",J358,0)</f>
        <v>0</v>
      </c>
      <c r="BI358" s="227">
        <f>IF(N358="nulová",J358,0)</f>
        <v>0</v>
      </c>
      <c r="BJ358" s="23" t="s">
        <v>146</v>
      </c>
      <c r="BK358" s="227">
        <f>ROUND(I358*H358,0)</f>
        <v>0</v>
      </c>
      <c r="BL358" s="23" t="s">
        <v>231</v>
      </c>
      <c r="BM358" s="23" t="s">
        <v>606</v>
      </c>
    </row>
    <row r="359" s="1" customFormat="1">
      <c r="B359" s="45"/>
      <c r="C359" s="73"/>
      <c r="D359" s="228" t="s">
        <v>148</v>
      </c>
      <c r="E359" s="73"/>
      <c r="F359" s="229" t="s">
        <v>607</v>
      </c>
      <c r="G359" s="73"/>
      <c r="H359" s="73"/>
      <c r="I359" s="186"/>
      <c r="J359" s="73"/>
      <c r="K359" s="73"/>
      <c r="L359" s="71"/>
      <c r="M359" s="230"/>
      <c r="N359" s="46"/>
      <c r="O359" s="46"/>
      <c r="P359" s="46"/>
      <c r="Q359" s="46"/>
      <c r="R359" s="46"/>
      <c r="S359" s="46"/>
      <c r="T359" s="94"/>
      <c r="AT359" s="23" t="s">
        <v>148</v>
      </c>
      <c r="AU359" s="23" t="s">
        <v>146</v>
      </c>
    </row>
    <row r="360" s="1" customFormat="1" ht="16.5" customHeight="1">
      <c r="B360" s="45"/>
      <c r="C360" s="216" t="s">
        <v>608</v>
      </c>
      <c r="D360" s="216" t="s">
        <v>140</v>
      </c>
      <c r="E360" s="217" t="s">
        <v>609</v>
      </c>
      <c r="F360" s="218" t="s">
        <v>610</v>
      </c>
      <c r="G360" s="219" t="s">
        <v>156</v>
      </c>
      <c r="H360" s="220">
        <v>0.88400000000000001</v>
      </c>
      <c r="I360" s="221"/>
      <c r="J360" s="222">
        <f>ROUND(I360*H360,0)</f>
        <v>0</v>
      </c>
      <c r="K360" s="218" t="s">
        <v>144</v>
      </c>
      <c r="L360" s="71"/>
      <c r="M360" s="223" t="s">
        <v>23</v>
      </c>
      <c r="N360" s="224" t="s">
        <v>50</v>
      </c>
      <c r="O360" s="46"/>
      <c r="P360" s="225">
        <f>O360*H360</f>
        <v>0</v>
      </c>
      <c r="Q360" s="225">
        <v>0.00281</v>
      </c>
      <c r="R360" s="225">
        <f>Q360*H360</f>
        <v>0.0024840399999999999</v>
      </c>
      <c r="S360" s="225">
        <v>0</v>
      </c>
      <c r="T360" s="226">
        <f>S360*H360</f>
        <v>0</v>
      </c>
      <c r="AR360" s="23" t="s">
        <v>231</v>
      </c>
      <c r="AT360" s="23" t="s">
        <v>140</v>
      </c>
      <c r="AU360" s="23" t="s">
        <v>146</v>
      </c>
      <c r="AY360" s="23" t="s">
        <v>138</v>
      </c>
      <c r="BE360" s="227">
        <f>IF(N360="základní",J360,0)</f>
        <v>0</v>
      </c>
      <c r="BF360" s="227">
        <f>IF(N360="snížená",J360,0)</f>
        <v>0</v>
      </c>
      <c r="BG360" s="227">
        <f>IF(N360="zákl. přenesená",J360,0)</f>
        <v>0</v>
      </c>
      <c r="BH360" s="227">
        <f>IF(N360="sníž. přenesená",J360,0)</f>
        <v>0</v>
      </c>
      <c r="BI360" s="227">
        <f>IF(N360="nulová",J360,0)</f>
        <v>0</v>
      </c>
      <c r="BJ360" s="23" t="s">
        <v>146</v>
      </c>
      <c r="BK360" s="227">
        <f>ROUND(I360*H360,0)</f>
        <v>0</v>
      </c>
      <c r="BL360" s="23" t="s">
        <v>231</v>
      </c>
      <c r="BM360" s="23" t="s">
        <v>611</v>
      </c>
    </row>
    <row r="361" s="1" customFormat="1">
      <c r="B361" s="45"/>
      <c r="C361" s="73"/>
      <c r="D361" s="228" t="s">
        <v>148</v>
      </c>
      <c r="E361" s="73"/>
      <c r="F361" s="229" t="s">
        <v>612</v>
      </c>
      <c r="G361" s="73"/>
      <c r="H361" s="73"/>
      <c r="I361" s="186"/>
      <c r="J361" s="73"/>
      <c r="K361" s="73"/>
      <c r="L361" s="71"/>
      <c r="M361" s="230"/>
      <c r="N361" s="46"/>
      <c r="O361" s="46"/>
      <c r="P361" s="46"/>
      <c r="Q361" s="46"/>
      <c r="R361" s="46"/>
      <c r="S361" s="46"/>
      <c r="T361" s="94"/>
      <c r="AT361" s="23" t="s">
        <v>148</v>
      </c>
      <c r="AU361" s="23" t="s">
        <v>146</v>
      </c>
    </row>
    <row r="362" s="1" customFormat="1" ht="38.25" customHeight="1">
      <c r="B362" s="45"/>
      <c r="C362" s="216" t="s">
        <v>613</v>
      </c>
      <c r="D362" s="216" t="s">
        <v>140</v>
      </c>
      <c r="E362" s="217" t="s">
        <v>614</v>
      </c>
      <c r="F362" s="218" t="s">
        <v>615</v>
      </c>
      <c r="G362" s="219" t="s">
        <v>156</v>
      </c>
      <c r="H362" s="220">
        <v>0.88400000000000001</v>
      </c>
      <c r="I362" s="221"/>
      <c r="J362" s="222">
        <f>ROUND(I362*H362,0)</f>
        <v>0</v>
      </c>
      <c r="K362" s="218" t="s">
        <v>144</v>
      </c>
      <c r="L362" s="71"/>
      <c r="M362" s="223" t="s">
        <v>23</v>
      </c>
      <c r="N362" s="224" t="s">
        <v>50</v>
      </c>
      <c r="O362" s="46"/>
      <c r="P362" s="225">
        <f>O362*H362</f>
        <v>0</v>
      </c>
      <c r="Q362" s="225">
        <v>0.00108</v>
      </c>
      <c r="R362" s="225">
        <f>Q362*H362</f>
        <v>0.00095472000000000005</v>
      </c>
      <c r="S362" s="225">
        <v>0</v>
      </c>
      <c r="T362" s="226">
        <f>S362*H362</f>
        <v>0</v>
      </c>
      <c r="AR362" s="23" t="s">
        <v>231</v>
      </c>
      <c r="AT362" s="23" t="s">
        <v>140</v>
      </c>
      <c r="AU362" s="23" t="s">
        <v>146</v>
      </c>
      <c r="AY362" s="23" t="s">
        <v>138</v>
      </c>
      <c r="BE362" s="227">
        <f>IF(N362="základní",J362,0)</f>
        <v>0</v>
      </c>
      <c r="BF362" s="227">
        <f>IF(N362="snížená",J362,0)</f>
        <v>0</v>
      </c>
      <c r="BG362" s="227">
        <f>IF(N362="zákl. přenesená",J362,0)</f>
        <v>0</v>
      </c>
      <c r="BH362" s="227">
        <f>IF(N362="sníž. přenesená",J362,0)</f>
        <v>0</v>
      </c>
      <c r="BI362" s="227">
        <f>IF(N362="nulová",J362,0)</f>
        <v>0</v>
      </c>
      <c r="BJ362" s="23" t="s">
        <v>146</v>
      </c>
      <c r="BK362" s="227">
        <f>ROUND(I362*H362,0)</f>
        <v>0</v>
      </c>
      <c r="BL362" s="23" t="s">
        <v>231</v>
      </c>
      <c r="BM362" s="23" t="s">
        <v>616</v>
      </c>
    </row>
    <row r="363" s="1" customFormat="1">
      <c r="B363" s="45"/>
      <c r="C363" s="73"/>
      <c r="D363" s="228" t="s">
        <v>148</v>
      </c>
      <c r="E363" s="73"/>
      <c r="F363" s="229" t="s">
        <v>617</v>
      </c>
      <c r="G363" s="73"/>
      <c r="H363" s="73"/>
      <c r="I363" s="186"/>
      <c r="J363" s="73"/>
      <c r="K363" s="73"/>
      <c r="L363" s="71"/>
      <c r="M363" s="230"/>
      <c r="N363" s="46"/>
      <c r="O363" s="46"/>
      <c r="P363" s="46"/>
      <c r="Q363" s="46"/>
      <c r="R363" s="46"/>
      <c r="S363" s="46"/>
      <c r="T363" s="94"/>
      <c r="AT363" s="23" t="s">
        <v>148</v>
      </c>
      <c r="AU363" s="23" t="s">
        <v>146</v>
      </c>
    </row>
    <row r="364" s="1" customFormat="1" ht="38.25" customHeight="1">
      <c r="B364" s="45"/>
      <c r="C364" s="216" t="s">
        <v>618</v>
      </c>
      <c r="D364" s="216" t="s">
        <v>140</v>
      </c>
      <c r="E364" s="217" t="s">
        <v>619</v>
      </c>
      <c r="F364" s="218" t="s">
        <v>620</v>
      </c>
      <c r="G364" s="219" t="s">
        <v>182</v>
      </c>
      <c r="H364" s="220">
        <v>1.3700000000000001</v>
      </c>
      <c r="I364" s="221"/>
      <c r="J364" s="222">
        <f>ROUND(I364*H364,0)</f>
        <v>0</v>
      </c>
      <c r="K364" s="218" t="s">
        <v>144</v>
      </c>
      <c r="L364" s="71"/>
      <c r="M364" s="223" t="s">
        <v>23</v>
      </c>
      <c r="N364" s="224" t="s">
        <v>50</v>
      </c>
      <c r="O364" s="46"/>
      <c r="P364" s="225">
        <f>O364*H364</f>
        <v>0</v>
      </c>
      <c r="Q364" s="225">
        <v>0</v>
      </c>
      <c r="R364" s="225">
        <f>Q364*H364</f>
        <v>0</v>
      </c>
      <c r="S364" s="225">
        <v>0</v>
      </c>
      <c r="T364" s="226">
        <f>S364*H364</f>
        <v>0</v>
      </c>
      <c r="AR364" s="23" t="s">
        <v>231</v>
      </c>
      <c r="AT364" s="23" t="s">
        <v>140</v>
      </c>
      <c r="AU364" s="23" t="s">
        <v>146</v>
      </c>
      <c r="AY364" s="23" t="s">
        <v>138</v>
      </c>
      <c r="BE364" s="227">
        <f>IF(N364="základní",J364,0)</f>
        <v>0</v>
      </c>
      <c r="BF364" s="227">
        <f>IF(N364="snížená",J364,0)</f>
        <v>0</v>
      </c>
      <c r="BG364" s="227">
        <f>IF(N364="zákl. přenesená",J364,0)</f>
        <v>0</v>
      </c>
      <c r="BH364" s="227">
        <f>IF(N364="sníž. přenesená",J364,0)</f>
        <v>0</v>
      </c>
      <c r="BI364" s="227">
        <f>IF(N364="nulová",J364,0)</f>
        <v>0</v>
      </c>
      <c r="BJ364" s="23" t="s">
        <v>146</v>
      </c>
      <c r="BK364" s="227">
        <f>ROUND(I364*H364,0)</f>
        <v>0</v>
      </c>
      <c r="BL364" s="23" t="s">
        <v>231</v>
      </c>
      <c r="BM364" s="23" t="s">
        <v>621</v>
      </c>
    </row>
    <row r="365" s="1" customFormat="1">
      <c r="B365" s="45"/>
      <c r="C365" s="73"/>
      <c r="D365" s="228" t="s">
        <v>148</v>
      </c>
      <c r="E365" s="73"/>
      <c r="F365" s="229" t="s">
        <v>622</v>
      </c>
      <c r="G365" s="73"/>
      <c r="H365" s="73"/>
      <c r="I365" s="186"/>
      <c r="J365" s="73"/>
      <c r="K365" s="73"/>
      <c r="L365" s="71"/>
      <c r="M365" s="230"/>
      <c r="N365" s="46"/>
      <c r="O365" s="46"/>
      <c r="P365" s="46"/>
      <c r="Q365" s="46"/>
      <c r="R365" s="46"/>
      <c r="S365" s="46"/>
      <c r="T365" s="94"/>
      <c r="AT365" s="23" t="s">
        <v>148</v>
      </c>
      <c r="AU365" s="23" t="s">
        <v>146</v>
      </c>
    </row>
    <row r="366" s="10" customFormat="1" ht="29.88" customHeight="1">
      <c r="B366" s="200"/>
      <c r="C366" s="201"/>
      <c r="D366" s="202" t="s">
        <v>77</v>
      </c>
      <c r="E366" s="214" t="s">
        <v>623</v>
      </c>
      <c r="F366" s="214" t="s">
        <v>624</v>
      </c>
      <c r="G366" s="201"/>
      <c r="H366" s="201"/>
      <c r="I366" s="204"/>
      <c r="J366" s="215">
        <f>BK366</f>
        <v>0</v>
      </c>
      <c r="K366" s="201"/>
      <c r="L366" s="206"/>
      <c r="M366" s="207"/>
      <c r="N366" s="208"/>
      <c r="O366" s="208"/>
      <c r="P366" s="209">
        <f>SUM(P367:P396)</f>
        <v>0</v>
      </c>
      <c r="Q366" s="208"/>
      <c r="R366" s="209">
        <f>SUM(R367:R396)</f>
        <v>0.57002200000000003</v>
      </c>
      <c r="S366" s="208"/>
      <c r="T366" s="210">
        <f>SUM(T367:T396)</f>
        <v>0.40887505000000002</v>
      </c>
      <c r="AR366" s="211" t="s">
        <v>146</v>
      </c>
      <c r="AT366" s="212" t="s">
        <v>77</v>
      </c>
      <c r="AU366" s="212" t="s">
        <v>10</v>
      </c>
      <c r="AY366" s="211" t="s">
        <v>138</v>
      </c>
      <c r="BK366" s="213">
        <f>SUM(BK367:BK396)</f>
        <v>0</v>
      </c>
    </row>
    <row r="367" s="1" customFormat="1" ht="16.5" customHeight="1">
      <c r="B367" s="45"/>
      <c r="C367" s="216" t="s">
        <v>625</v>
      </c>
      <c r="D367" s="216" t="s">
        <v>140</v>
      </c>
      <c r="E367" s="217" t="s">
        <v>626</v>
      </c>
      <c r="F367" s="218" t="s">
        <v>627</v>
      </c>
      <c r="G367" s="219" t="s">
        <v>143</v>
      </c>
      <c r="H367" s="220">
        <v>2.6000000000000001</v>
      </c>
      <c r="I367" s="221"/>
      <c r="J367" s="222">
        <f>ROUND(I367*H367,0)</f>
        <v>0</v>
      </c>
      <c r="K367" s="218" t="s">
        <v>144</v>
      </c>
      <c r="L367" s="71"/>
      <c r="M367" s="223" t="s">
        <v>23</v>
      </c>
      <c r="N367" s="224" t="s">
        <v>50</v>
      </c>
      <c r="O367" s="46"/>
      <c r="P367" s="225">
        <f>O367*H367</f>
        <v>0</v>
      </c>
      <c r="Q367" s="225">
        <v>0</v>
      </c>
      <c r="R367" s="225">
        <f>Q367*H367</f>
        <v>0</v>
      </c>
      <c r="S367" s="225">
        <v>0.00594</v>
      </c>
      <c r="T367" s="226">
        <f>S367*H367</f>
        <v>0.015444000000000001</v>
      </c>
      <c r="AR367" s="23" t="s">
        <v>231</v>
      </c>
      <c r="AT367" s="23" t="s">
        <v>140</v>
      </c>
      <c r="AU367" s="23" t="s">
        <v>146</v>
      </c>
      <c r="AY367" s="23" t="s">
        <v>138</v>
      </c>
      <c r="BE367" s="227">
        <f>IF(N367="základní",J367,0)</f>
        <v>0</v>
      </c>
      <c r="BF367" s="227">
        <f>IF(N367="snížená",J367,0)</f>
        <v>0</v>
      </c>
      <c r="BG367" s="227">
        <f>IF(N367="zákl. přenesená",J367,0)</f>
        <v>0</v>
      </c>
      <c r="BH367" s="227">
        <f>IF(N367="sníž. přenesená",J367,0)</f>
        <v>0</v>
      </c>
      <c r="BI367" s="227">
        <f>IF(N367="nulová",J367,0)</f>
        <v>0</v>
      </c>
      <c r="BJ367" s="23" t="s">
        <v>146</v>
      </c>
      <c r="BK367" s="227">
        <f>ROUND(I367*H367,0)</f>
        <v>0</v>
      </c>
      <c r="BL367" s="23" t="s">
        <v>231</v>
      </c>
      <c r="BM367" s="23" t="s">
        <v>628</v>
      </c>
    </row>
    <row r="368" s="11" customFormat="1">
      <c r="B368" s="231"/>
      <c r="C368" s="232"/>
      <c r="D368" s="228" t="s">
        <v>150</v>
      </c>
      <c r="E368" s="233" t="s">
        <v>23</v>
      </c>
      <c r="F368" s="234" t="s">
        <v>335</v>
      </c>
      <c r="G368" s="232"/>
      <c r="H368" s="233" t="s">
        <v>23</v>
      </c>
      <c r="I368" s="235"/>
      <c r="J368" s="232"/>
      <c r="K368" s="232"/>
      <c r="L368" s="236"/>
      <c r="M368" s="237"/>
      <c r="N368" s="238"/>
      <c r="O368" s="238"/>
      <c r="P368" s="238"/>
      <c r="Q368" s="238"/>
      <c r="R368" s="238"/>
      <c r="S368" s="238"/>
      <c r="T368" s="239"/>
      <c r="AT368" s="240" t="s">
        <v>150</v>
      </c>
      <c r="AU368" s="240" t="s">
        <v>146</v>
      </c>
      <c r="AV368" s="11" t="s">
        <v>10</v>
      </c>
      <c r="AW368" s="11" t="s">
        <v>41</v>
      </c>
      <c r="AX368" s="11" t="s">
        <v>78</v>
      </c>
      <c r="AY368" s="240" t="s">
        <v>138</v>
      </c>
    </row>
    <row r="369" s="12" customFormat="1">
      <c r="B369" s="241"/>
      <c r="C369" s="242"/>
      <c r="D369" s="228" t="s">
        <v>150</v>
      </c>
      <c r="E369" s="243" t="s">
        <v>23</v>
      </c>
      <c r="F369" s="244" t="s">
        <v>629</v>
      </c>
      <c r="G369" s="242"/>
      <c r="H369" s="245">
        <v>2.6000000000000001</v>
      </c>
      <c r="I369" s="246"/>
      <c r="J369" s="242"/>
      <c r="K369" s="242"/>
      <c r="L369" s="247"/>
      <c r="M369" s="248"/>
      <c r="N369" s="249"/>
      <c r="O369" s="249"/>
      <c r="P369" s="249"/>
      <c r="Q369" s="249"/>
      <c r="R369" s="249"/>
      <c r="S369" s="249"/>
      <c r="T369" s="250"/>
      <c r="AT369" s="251" t="s">
        <v>150</v>
      </c>
      <c r="AU369" s="251" t="s">
        <v>146</v>
      </c>
      <c r="AV369" s="12" t="s">
        <v>146</v>
      </c>
      <c r="AW369" s="12" t="s">
        <v>41</v>
      </c>
      <c r="AX369" s="12" t="s">
        <v>78</v>
      </c>
      <c r="AY369" s="251" t="s">
        <v>138</v>
      </c>
    </row>
    <row r="370" s="13" customFormat="1">
      <c r="B370" s="252"/>
      <c r="C370" s="253"/>
      <c r="D370" s="228" t="s">
        <v>150</v>
      </c>
      <c r="E370" s="254" t="s">
        <v>23</v>
      </c>
      <c r="F370" s="255" t="s">
        <v>153</v>
      </c>
      <c r="G370" s="253"/>
      <c r="H370" s="256">
        <v>2.6000000000000001</v>
      </c>
      <c r="I370" s="257"/>
      <c r="J370" s="253"/>
      <c r="K370" s="253"/>
      <c r="L370" s="258"/>
      <c r="M370" s="259"/>
      <c r="N370" s="260"/>
      <c r="O370" s="260"/>
      <c r="P370" s="260"/>
      <c r="Q370" s="260"/>
      <c r="R370" s="260"/>
      <c r="S370" s="260"/>
      <c r="T370" s="261"/>
      <c r="AT370" s="262" t="s">
        <v>150</v>
      </c>
      <c r="AU370" s="262" t="s">
        <v>146</v>
      </c>
      <c r="AV370" s="13" t="s">
        <v>145</v>
      </c>
      <c r="AW370" s="13" t="s">
        <v>41</v>
      </c>
      <c r="AX370" s="13" t="s">
        <v>10</v>
      </c>
      <c r="AY370" s="262" t="s">
        <v>138</v>
      </c>
    </row>
    <row r="371" s="1" customFormat="1" ht="16.5" customHeight="1">
      <c r="B371" s="45"/>
      <c r="C371" s="216" t="s">
        <v>630</v>
      </c>
      <c r="D371" s="216" t="s">
        <v>140</v>
      </c>
      <c r="E371" s="217" t="s">
        <v>631</v>
      </c>
      <c r="F371" s="218" t="s">
        <v>632</v>
      </c>
      <c r="G371" s="219" t="s">
        <v>286</v>
      </c>
      <c r="H371" s="220">
        <v>56.515000000000001</v>
      </c>
      <c r="I371" s="221"/>
      <c r="J371" s="222">
        <f>ROUND(I371*H371,0)</f>
        <v>0</v>
      </c>
      <c r="K371" s="218" t="s">
        <v>144</v>
      </c>
      <c r="L371" s="71"/>
      <c r="M371" s="223" t="s">
        <v>23</v>
      </c>
      <c r="N371" s="224" t="s">
        <v>50</v>
      </c>
      <c r="O371" s="46"/>
      <c r="P371" s="225">
        <f>O371*H371</f>
        <v>0</v>
      </c>
      <c r="Q371" s="225">
        <v>0</v>
      </c>
      <c r="R371" s="225">
        <f>Q371*H371</f>
        <v>0</v>
      </c>
      <c r="S371" s="225">
        <v>0.00167</v>
      </c>
      <c r="T371" s="226">
        <f>S371*H371</f>
        <v>0.094380050000000007</v>
      </c>
      <c r="AR371" s="23" t="s">
        <v>231</v>
      </c>
      <c r="AT371" s="23" t="s">
        <v>140</v>
      </c>
      <c r="AU371" s="23" t="s">
        <v>146</v>
      </c>
      <c r="AY371" s="23" t="s">
        <v>138</v>
      </c>
      <c r="BE371" s="227">
        <f>IF(N371="základní",J371,0)</f>
        <v>0</v>
      </c>
      <c r="BF371" s="227">
        <f>IF(N371="snížená",J371,0)</f>
        <v>0</v>
      </c>
      <c r="BG371" s="227">
        <f>IF(N371="zákl. přenesená",J371,0)</f>
        <v>0</v>
      </c>
      <c r="BH371" s="227">
        <f>IF(N371="sníž. přenesená",J371,0)</f>
        <v>0</v>
      </c>
      <c r="BI371" s="227">
        <f>IF(N371="nulová",J371,0)</f>
        <v>0</v>
      </c>
      <c r="BJ371" s="23" t="s">
        <v>146</v>
      </c>
      <c r="BK371" s="227">
        <f>ROUND(I371*H371,0)</f>
        <v>0</v>
      </c>
      <c r="BL371" s="23" t="s">
        <v>231</v>
      </c>
      <c r="BM371" s="23" t="s">
        <v>633</v>
      </c>
    </row>
    <row r="372" s="12" customFormat="1">
      <c r="B372" s="241"/>
      <c r="C372" s="242"/>
      <c r="D372" s="228" t="s">
        <v>150</v>
      </c>
      <c r="E372" s="243" t="s">
        <v>23</v>
      </c>
      <c r="F372" s="244" t="s">
        <v>634</v>
      </c>
      <c r="G372" s="242"/>
      <c r="H372" s="245">
        <v>56.515000000000001</v>
      </c>
      <c r="I372" s="246"/>
      <c r="J372" s="242"/>
      <c r="K372" s="242"/>
      <c r="L372" s="247"/>
      <c r="M372" s="248"/>
      <c r="N372" s="249"/>
      <c r="O372" s="249"/>
      <c r="P372" s="249"/>
      <c r="Q372" s="249"/>
      <c r="R372" s="249"/>
      <c r="S372" s="249"/>
      <c r="T372" s="250"/>
      <c r="AT372" s="251" t="s">
        <v>150</v>
      </c>
      <c r="AU372" s="251" t="s">
        <v>146</v>
      </c>
      <c r="AV372" s="12" t="s">
        <v>146</v>
      </c>
      <c r="AW372" s="12" t="s">
        <v>41</v>
      </c>
      <c r="AX372" s="12" t="s">
        <v>78</v>
      </c>
      <c r="AY372" s="251" t="s">
        <v>138</v>
      </c>
    </row>
    <row r="373" s="13" customFormat="1">
      <c r="B373" s="252"/>
      <c r="C373" s="253"/>
      <c r="D373" s="228" t="s">
        <v>150</v>
      </c>
      <c r="E373" s="254" t="s">
        <v>23</v>
      </c>
      <c r="F373" s="255" t="s">
        <v>153</v>
      </c>
      <c r="G373" s="253"/>
      <c r="H373" s="256">
        <v>56.515000000000001</v>
      </c>
      <c r="I373" s="257"/>
      <c r="J373" s="253"/>
      <c r="K373" s="253"/>
      <c r="L373" s="258"/>
      <c r="M373" s="259"/>
      <c r="N373" s="260"/>
      <c r="O373" s="260"/>
      <c r="P373" s="260"/>
      <c r="Q373" s="260"/>
      <c r="R373" s="260"/>
      <c r="S373" s="260"/>
      <c r="T373" s="261"/>
      <c r="AT373" s="262" t="s">
        <v>150</v>
      </c>
      <c r="AU373" s="262" t="s">
        <v>146</v>
      </c>
      <c r="AV373" s="13" t="s">
        <v>145</v>
      </c>
      <c r="AW373" s="13" t="s">
        <v>41</v>
      </c>
      <c r="AX373" s="13" t="s">
        <v>10</v>
      </c>
      <c r="AY373" s="262" t="s">
        <v>138</v>
      </c>
    </row>
    <row r="374" s="1" customFormat="1" ht="16.5" customHeight="1">
      <c r="B374" s="45"/>
      <c r="C374" s="216" t="s">
        <v>635</v>
      </c>
      <c r="D374" s="216" t="s">
        <v>140</v>
      </c>
      <c r="E374" s="217" t="s">
        <v>636</v>
      </c>
      <c r="F374" s="218" t="s">
        <v>637</v>
      </c>
      <c r="G374" s="219" t="s">
        <v>286</v>
      </c>
      <c r="H374" s="220">
        <v>66.299999999999997</v>
      </c>
      <c r="I374" s="221"/>
      <c r="J374" s="222">
        <f>ROUND(I374*H374,0)</f>
        <v>0</v>
      </c>
      <c r="K374" s="218" t="s">
        <v>144</v>
      </c>
      <c r="L374" s="71"/>
      <c r="M374" s="223" t="s">
        <v>23</v>
      </c>
      <c r="N374" s="224" t="s">
        <v>50</v>
      </c>
      <c r="O374" s="46"/>
      <c r="P374" s="225">
        <f>O374*H374</f>
        <v>0</v>
      </c>
      <c r="Q374" s="225">
        <v>0</v>
      </c>
      <c r="R374" s="225">
        <f>Q374*H374</f>
        <v>0</v>
      </c>
      <c r="S374" s="225">
        <v>0.0025999999999999999</v>
      </c>
      <c r="T374" s="226">
        <f>S374*H374</f>
        <v>0.17237999999999998</v>
      </c>
      <c r="AR374" s="23" t="s">
        <v>231</v>
      </c>
      <c r="AT374" s="23" t="s">
        <v>140</v>
      </c>
      <c r="AU374" s="23" t="s">
        <v>146</v>
      </c>
      <c r="AY374" s="23" t="s">
        <v>138</v>
      </c>
      <c r="BE374" s="227">
        <f>IF(N374="základní",J374,0)</f>
        <v>0</v>
      </c>
      <c r="BF374" s="227">
        <f>IF(N374="snížená",J374,0)</f>
        <v>0</v>
      </c>
      <c r="BG374" s="227">
        <f>IF(N374="zákl. přenesená",J374,0)</f>
        <v>0</v>
      </c>
      <c r="BH374" s="227">
        <f>IF(N374="sníž. přenesená",J374,0)</f>
        <v>0</v>
      </c>
      <c r="BI374" s="227">
        <f>IF(N374="nulová",J374,0)</f>
        <v>0</v>
      </c>
      <c r="BJ374" s="23" t="s">
        <v>146</v>
      </c>
      <c r="BK374" s="227">
        <f>ROUND(I374*H374,0)</f>
        <v>0</v>
      </c>
      <c r="BL374" s="23" t="s">
        <v>231</v>
      </c>
      <c r="BM374" s="23" t="s">
        <v>638</v>
      </c>
    </row>
    <row r="375" s="12" customFormat="1">
      <c r="B375" s="241"/>
      <c r="C375" s="242"/>
      <c r="D375" s="228" t="s">
        <v>150</v>
      </c>
      <c r="E375" s="243" t="s">
        <v>23</v>
      </c>
      <c r="F375" s="244" t="s">
        <v>639</v>
      </c>
      <c r="G375" s="242"/>
      <c r="H375" s="245">
        <v>66.299999999999997</v>
      </c>
      <c r="I375" s="246"/>
      <c r="J375" s="242"/>
      <c r="K375" s="242"/>
      <c r="L375" s="247"/>
      <c r="M375" s="248"/>
      <c r="N375" s="249"/>
      <c r="O375" s="249"/>
      <c r="P375" s="249"/>
      <c r="Q375" s="249"/>
      <c r="R375" s="249"/>
      <c r="S375" s="249"/>
      <c r="T375" s="250"/>
      <c r="AT375" s="251" t="s">
        <v>150</v>
      </c>
      <c r="AU375" s="251" t="s">
        <v>146</v>
      </c>
      <c r="AV375" s="12" t="s">
        <v>146</v>
      </c>
      <c r="AW375" s="12" t="s">
        <v>41</v>
      </c>
      <c r="AX375" s="12" t="s">
        <v>78</v>
      </c>
      <c r="AY375" s="251" t="s">
        <v>138</v>
      </c>
    </row>
    <row r="376" s="13" customFormat="1">
      <c r="B376" s="252"/>
      <c r="C376" s="253"/>
      <c r="D376" s="228" t="s">
        <v>150</v>
      </c>
      <c r="E376" s="254" t="s">
        <v>23</v>
      </c>
      <c r="F376" s="255" t="s">
        <v>153</v>
      </c>
      <c r="G376" s="253"/>
      <c r="H376" s="256">
        <v>66.299999999999997</v>
      </c>
      <c r="I376" s="257"/>
      <c r="J376" s="253"/>
      <c r="K376" s="253"/>
      <c r="L376" s="258"/>
      <c r="M376" s="259"/>
      <c r="N376" s="260"/>
      <c r="O376" s="260"/>
      <c r="P376" s="260"/>
      <c r="Q376" s="260"/>
      <c r="R376" s="260"/>
      <c r="S376" s="260"/>
      <c r="T376" s="261"/>
      <c r="AT376" s="262" t="s">
        <v>150</v>
      </c>
      <c r="AU376" s="262" t="s">
        <v>146</v>
      </c>
      <c r="AV376" s="13" t="s">
        <v>145</v>
      </c>
      <c r="AW376" s="13" t="s">
        <v>41</v>
      </c>
      <c r="AX376" s="13" t="s">
        <v>10</v>
      </c>
      <c r="AY376" s="262" t="s">
        <v>138</v>
      </c>
    </row>
    <row r="377" s="1" customFormat="1" ht="16.5" customHeight="1">
      <c r="B377" s="45"/>
      <c r="C377" s="216" t="s">
        <v>640</v>
      </c>
      <c r="D377" s="216" t="s">
        <v>140</v>
      </c>
      <c r="E377" s="217" t="s">
        <v>641</v>
      </c>
      <c r="F377" s="218" t="s">
        <v>642</v>
      </c>
      <c r="G377" s="219" t="s">
        <v>286</v>
      </c>
      <c r="H377" s="220">
        <v>32.149999999999999</v>
      </c>
      <c r="I377" s="221"/>
      <c r="J377" s="222">
        <f>ROUND(I377*H377,0)</f>
        <v>0</v>
      </c>
      <c r="K377" s="218" t="s">
        <v>144</v>
      </c>
      <c r="L377" s="71"/>
      <c r="M377" s="223" t="s">
        <v>23</v>
      </c>
      <c r="N377" s="224" t="s">
        <v>50</v>
      </c>
      <c r="O377" s="46"/>
      <c r="P377" s="225">
        <f>O377*H377</f>
        <v>0</v>
      </c>
      <c r="Q377" s="225">
        <v>0</v>
      </c>
      <c r="R377" s="225">
        <f>Q377*H377</f>
        <v>0</v>
      </c>
      <c r="S377" s="225">
        <v>0.0039399999999999999</v>
      </c>
      <c r="T377" s="226">
        <f>S377*H377</f>
        <v>0.12667100000000001</v>
      </c>
      <c r="AR377" s="23" t="s">
        <v>231</v>
      </c>
      <c r="AT377" s="23" t="s">
        <v>140</v>
      </c>
      <c r="AU377" s="23" t="s">
        <v>146</v>
      </c>
      <c r="AY377" s="23" t="s">
        <v>138</v>
      </c>
      <c r="BE377" s="227">
        <f>IF(N377="základní",J377,0)</f>
        <v>0</v>
      </c>
      <c r="BF377" s="227">
        <f>IF(N377="snížená",J377,0)</f>
        <v>0</v>
      </c>
      <c r="BG377" s="227">
        <f>IF(N377="zákl. přenesená",J377,0)</f>
        <v>0</v>
      </c>
      <c r="BH377" s="227">
        <f>IF(N377="sníž. přenesená",J377,0)</f>
        <v>0</v>
      </c>
      <c r="BI377" s="227">
        <f>IF(N377="nulová",J377,0)</f>
        <v>0</v>
      </c>
      <c r="BJ377" s="23" t="s">
        <v>146</v>
      </c>
      <c r="BK377" s="227">
        <f>ROUND(I377*H377,0)</f>
        <v>0</v>
      </c>
      <c r="BL377" s="23" t="s">
        <v>231</v>
      </c>
      <c r="BM377" s="23" t="s">
        <v>643</v>
      </c>
    </row>
    <row r="378" s="12" customFormat="1">
      <c r="B378" s="241"/>
      <c r="C378" s="242"/>
      <c r="D378" s="228" t="s">
        <v>150</v>
      </c>
      <c r="E378" s="243" t="s">
        <v>23</v>
      </c>
      <c r="F378" s="244" t="s">
        <v>644</v>
      </c>
      <c r="G378" s="242"/>
      <c r="H378" s="245">
        <v>32.149999999999999</v>
      </c>
      <c r="I378" s="246"/>
      <c r="J378" s="242"/>
      <c r="K378" s="242"/>
      <c r="L378" s="247"/>
      <c r="M378" s="248"/>
      <c r="N378" s="249"/>
      <c r="O378" s="249"/>
      <c r="P378" s="249"/>
      <c r="Q378" s="249"/>
      <c r="R378" s="249"/>
      <c r="S378" s="249"/>
      <c r="T378" s="250"/>
      <c r="AT378" s="251" t="s">
        <v>150</v>
      </c>
      <c r="AU378" s="251" t="s">
        <v>146</v>
      </c>
      <c r="AV378" s="12" t="s">
        <v>146</v>
      </c>
      <c r="AW378" s="12" t="s">
        <v>41</v>
      </c>
      <c r="AX378" s="12" t="s">
        <v>78</v>
      </c>
      <c r="AY378" s="251" t="s">
        <v>138</v>
      </c>
    </row>
    <row r="379" s="13" customFormat="1">
      <c r="B379" s="252"/>
      <c r="C379" s="253"/>
      <c r="D379" s="228" t="s">
        <v>150</v>
      </c>
      <c r="E379" s="254" t="s">
        <v>23</v>
      </c>
      <c r="F379" s="255" t="s">
        <v>153</v>
      </c>
      <c r="G379" s="253"/>
      <c r="H379" s="256">
        <v>32.149999999999999</v>
      </c>
      <c r="I379" s="257"/>
      <c r="J379" s="253"/>
      <c r="K379" s="253"/>
      <c r="L379" s="258"/>
      <c r="M379" s="259"/>
      <c r="N379" s="260"/>
      <c r="O379" s="260"/>
      <c r="P379" s="260"/>
      <c r="Q379" s="260"/>
      <c r="R379" s="260"/>
      <c r="S379" s="260"/>
      <c r="T379" s="261"/>
      <c r="AT379" s="262" t="s">
        <v>150</v>
      </c>
      <c r="AU379" s="262" t="s">
        <v>146</v>
      </c>
      <c r="AV379" s="13" t="s">
        <v>145</v>
      </c>
      <c r="AW379" s="13" t="s">
        <v>41</v>
      </c>
      <c r="AX379" s="13" t="s">
        <v>10</v>
      </c>
      <c r="AY379" s="262" t="s">
        <v>138</v>
      </c>
    </row>
    <row r="380" s="1" customFormat="1" ht="38.25" customHeight="1">
      <c r="B380" s="45"/>
      <c r="C380" s="216" t="s">
        <v>645</v>
      </c>
      <c r="D380" s="216" t="s">
        <v>140</v>
      </c>
      <c r="E380" s="217" t="s">
        <v>646</v>
      </c>
      <c r="F380" s="218" t="s">
        <v>647</v>
      </c>
      <c r="G380" s="219" t="s">
        <v>143</v>
      </c>
      <c r="H380" s="220">
        <v>2.6000000000000001</v>
      </c>
      <c r="I380" s="221"/>
      <c r="J380" s="222">
        <f>ROUND(I380*H380,0)</f>
        <v>0</v>
      </c>
      <c r="K380" s="218" t="s">
        <v>144</v>
      </c>
      <c r="L380" s="71"/>
      <c r="M380" s="223" t="s">
        <v>23</v>
      </c>
      <c r="N380" s="224" t="s">
        <v>50</v>
      </c>
      <c r="O380" s="46"/>
      <c r="P380" s="225">
        <f>O380*H380</f>
        <v>0</v>
      </c>
      <c r="Q380" s="225">
        <v>0.0075900000000000004</v>
      </c>
      <c r="R380" s="225">
        <f>Q380*H380</f>
        <v>0.019734000000000002</v>
      </c>
      <c r="S380" s="225">
        <v>0</v>
      </c>
      <c r="T380" s="226">
        <f>S380*H380</f>
        <v>0</v>
      </c>
      <c r="AR380" s="23" t="s">
        <v>231</v>
      </c>
      <c r="AT380" s="23" t="s">
        <v>140</v>
      </c>
      <c r="AU380" s="23" t="s">
        <v>146</v>
      </c>
      <c r="AY380" s="23" t="s">
        <v>138</v>
      </c>
      <c r="BE380" s="227">
        <f>IF(N380="základní",J380,0)</f>
        <v>0</v>
      </c>
      <c r="BF380" s="227">
        <f>IF(N380="snížená",J380,0)</f>
        <v>0</v>
      </c>
      <c r="BG380" s="227">
        <f>IF(N380="zákl. přenesená",J380,0)</f>
        <v>0</v>
      </c>
      <c r="BH380" s="227">
        <f>IF(N380="sníž. přenesená",J380,0)</f>
        <v>0</v>
      </c>
      <c r="BI380" s="227">
        <f>IF(N380="nulová",J380,0)</f>
        <v>0</v>
      </c>
      <c r="BJ380" s="23" t="s">
        <v>146</v>
      </c>
      <c r="BK380" s="227">
        <f>ROUND(I380*H380,0)</f>
        <v>0</v>
      </c>
      <c r="BL380" s="23" t="s">
        <v>231</v>
      </c>
      <c r="BM380" s="23" t="s">
        <v>648</v>
      </c>
    </row>
    <row r="381" s="11" customFormat="1">
      <c r="B381" s="231"/>
      <c r="C381" s="232"/>
      <c r="D381" s="228" t="s">
        <v>150</v>
      </c>
      <c r="E381" s="233" t="s">
        <v>23</v>
      </c>
      <c r="F381" s="234" t="s">
        <v>649</v>
      </c>
      <c r="G381" s="232"/>
      <c r="H381" s="233" t="s">
        <v>23</v>
      </c>
      <c r="I381" s="235"/>
      <c r="J381" s="232"/>
      <c r="K381" s="232"/>
      <c r="L381" s="236"/>
      <c r="M381" s="237"/>
      <c r="N381" s="238"/>
      <c r="O381" s="238"/>
      <c r="P381" s="238"/>
      <c r="Q381" s="238"/>
      <c r="R381" s="238"/>
      <c r="S381" s="238"/>
      <c r="T381" s="239"/>
      <c r="AT381" s="240" t="s">
        <v>150</v>
      </c>
      <c r="AU381" s="240" t="s">
        <v>146</v>
      </c>
      <c r="AV381" s="11" t="s">
        <v>10</v>
      </c>
      <c r="AW381" s="11" t="s">
        <v>41</v>
      </c>
      <c r="AX381" s="11" t="s">
        <v>78</v>
      </c>
      <c r="AY381" s="240" t="s">
        <v>138</v>
      </c>
    </row>
    <row r="382" s="12" customFormat="1">
      <c r="B382" s="241"/>
      <c r="C382" s="242"/>
      <c r="D382" s="228" t="s">
        <v>150</v>
      </c>
      <c r="E382" s="243" t="s">
        <v>23</v>
      </c>
      <c r="F382" s="244" t="s">
        <v>629</v>
      </c>
      <c r="G382" s="242"/>
      <c r="H382" s="245">
        <v>2.6000000000000001</v>
      </c>
      <c r="I382" s="246"/>
      <c r="J382" s="242"/>
      <c r="K382" s="242"/>
      <c r="L382" s="247"/>
      <c r="M382" s="248"/>
      <c r="N382" s="249"/>
      <c r="O382" s="249"/>
      <c r="P382" s="249"/>
      <c r="Q382" s="249"/>
      <c r="R382" s="249"/>
      <c r="S382" s="249"/>
      <c r="T382" s="250"/>
      <c r="AT382" s="251" t="s">
        <v>150</v>
      </c>
      <c r="AU382" s="251" t="s">
        <v>146</v>
      </c>
      <c r="AV382" s="12" t="s">
        <v>146</v>
      </c>
      <c r="AW382" s="12" t="s">
        <v>41</v>
      </c>
      <c r="AX382" s="12" t="s">
        <v>78</v>
      </c>
      <c r="AY382" s="251" t="s">
        <v>138</v>
      </c>
    </row>
    <row r="383" s="13" customFormat="1">
      <c r="B383" s="252"/>
      <c r="C383" s="253"/>
      <c r="D383" s="228" t="s">
        <v>150</v>
      </c>
      <c r="E383" s="254" t="s">
        <v>23</v>
      </c>
      <c r="F383" s="255" t="s">
        <v>153</v>
      </c>
      <c r="G383" s="253"/>
      <c r="H383" s="256">
        <v>2.6000000000000001</v>
      </c>
      <c r="I383" s="257"/>
      <c r="J383" s="253"/>
      <c r="K383" s="253"/>
      <c r="L383" s="258"/>
      <c r="M383" s="259"/>
      <c r="N383" s="260"/>
      <c r="O383" s="260"/>
      <c r="P383" s="260"/>
      <c r="Q383" s="260"/>
      <c r="R383" s="260"/>
      <c r="S383" s="260"/>
      <c r="T383" s="261"/>
      <c r="AT383" s="262" t="s">
        <v>150</v>
      </c>
      <c r="AU383" s="262" t="s">
        <v>146</v>
      </c>
      <c r="AV383" s="13" t="s">
        <v>145</v>
      </c>
      <c r="AW383" s="13" t="s">
        <v>41</v>
      </c>
      <c r="AX383" s="13" t="s">
        <v>10</v>
      </c>
      <c r="AY383" s="262" t="s">
        <v>138</v>
      </c>
    </row>
    <row r="384" s="1" customFormat="1" ht="25.5" customHeight="1">
      <c r="B384" s="45"/>
      <c r="C384" s="216" t="s">
        <v>650</v>
      </c>
      <c r="D384" s="216" t="s">
        <v>140</v>
      </c>
      <c r="E384" s="217" t="s">
        <v>651</v>
      </c>
      <c r="F384" s="218" t="s">
        <v>652</v>
      </c>
      <c r="G384" s="219" t="s">
        <v>286</v>
      </c>
      <c r="H384" s="220">
        <v>9.4499999999999993</v>
      </c>
      <c r="I384" s="221"/>
      <c r="J384" s="222">
        <f>ROUND(I384*H384,0)</f>
        <v>0</v>
      </c>
      <c r="K384" s="218" t="s">
        <v>144</v>
      </c>
      <c r="L384" s="71"/>
      <c r="M384" s="223" t="s">
        <v>23</v>
      </c>
      <c r="N384" s="224" t="s">
        <v>50</v>
      </c>
      <c r="O384" s="46"/>
      <c r="P384" s="225">
        <f>O384*H384</f>
        <v>0</v>
      </c>
      <c r="Q384" s="225">
        <v>0.0035799999999999998</v>
      </c>
      <c r="R384" s="225">
        <f>Q384*H384</f>
        <v>0.033830999999999993</v>
      </c>
      <c r="S384" s="225">
        <v>0</v>
      </c>
      <c r="T384" s="226">
        <f>S384*H384</f>
        <v>0</v>
      </c>
      <c r="AR384" s="23" t="s">
        <v>231</v>
      </c>
      <c r="AT384" s="23" t="s">
        <v>140</v>
      </c>
      <c r="AU384" s="23" t="s">
        <v>146</v>
      </c>
      <c r="AY384" s="23" t="s">
        <v>138</v>
      </c>
      <c r="BE384" s="227">
        <f>IF(N384="základní",J384,0)</f>
        <v>0</v>
      </c>
      <c r="BF384" s="227">
        <f>IF(N384="snížená",J384,0)</f>
        <v>0</v>
      </c>
      <c r="BG384" s="227">
        <f>IF(N384="zákl. přenesená",J384,0)</f>
        <v>0</v>
      </c>
      <c r="BH384" s="227">
        <f>IF(N384="sníž. přenesená",J384,0)</f>
        <v>0</v>
      </c>
      <c r="BI384" s="227">
        <f>IF(N384="nulová",J384,0)</f>
        <v>0</v>
      </c>
      <c r="BJ384" s="23" t="s">
        <v>146</v>
      </c>
      <c r="BK384" s="227">
        <f>ROUND(I384*H384,0)</f>
        <v>0</v>
      </c>
      <c r="BL384" s="23" t="s">
        <v>231</v>
      </c>
      <c r="BM384" s="23" t="s">
        <v>653</v>
      </c>
    </row>
    <row r="385" s="12" customFormat="1">
      <c r="B385" s="241"/>
      <c r="C385" s="242"/>
      <c r="D385" s="228" t="s">
        <v>150</v>
      </c>
      <c r="E385" s="243" t="s">
        <v>23</v>
      </c>
      <c r="F385" s="244" t="s">
        <v>654</v>
      </c>
      <c r="G385" s="242"/>
      <c r="H385" s="245">
        <v>9.4499999999999993</v>
      </c>
      <c r="I385" s="246"/>
      <c r="J385" s="242"/>
      <c r="K385" s="242"/>
      <c r="L385" s="247"/>
      <c r="M385" s="248"/>
      <c r="N385" s="249"/>
      <c r="O385" s="249"/>
      <c r="P385" s="249"/>
      <c r="Q385" s="249"/>
      <c r="R385" s="249"/>
      <c r="S385" s="249"/>
      <c r="T385" s="250"/>
      <c r="AT385" s="251" t="s">
        <v>150</v>
      </c>
      <c r="AU385" s="251" t="s">
        <v>146</v>
      </c>
      <c r="AV385" s="12" t="s">
        <v>146</v>
      </c>
      <c r="AW385" s="12" t="s">
        <v>41</v>
      </c>
      <c r="AX385" s="12" t="s">
        <v>78</v>
      </c>
      <c r="AY385" s="251" t="s">
        <v>138</v>
      </c>
    </row>
    <row r="386" s="13" customFormat="1">
      <c r="B386" s="252"/>
      <c r="C386" s="253"/>
      <c r="D386" s="228" t="s">
        <v>150</v>
      </c>
      <c r="E386" s="254" t="s">
        <v>23</v>
      </c>
      <c r="F386" s="255" t="s">
        <v>153</v>
      </c>
      <c r="G386" s="253"/>
      <c r="H386" s="256">
        <v>9.4499999999999993</v>
      </c>
      <c r="I386" s="257"/>
      <c r="J386" s="253"/>
      <c r="K386" s="253"/>
      <c r="L386" s="258"/>
      <c r="M386" s="259"/>
      <c r="N386" s="260"/>
      <c r="O386" s="260"/>
      <c r="P386" s="260"/>
      <c r="Q386" s="260"/>
      <c r="R386" s="260"/>
      <c r="S386" s="260"/>
      <c r="T386" s="261"/>
      <c r="AT386" s="262" t="s">
        <v>150</v>
      </c>
      <c r="AU386" s="262" t="s">
        <v>146</v>
      </c>
      <c r="AV386" s="13" t="s">
        <v>145</v>
      </c>
      <c r="AW386" s="13" t="s">
        <v>41</v>
      </c>
      <c r="AX386" s="13" t="s">
        <v>10</v>
      </c>
      <c r="AY386" s="262" t="s">
        <v>138</v>
      </c>
    </row>
    <row r="387" s="1" customFormat="1" ht="25.5" customHeight="1">
      <c r="B387" s="45"/>
      <c r="C387" s="216" t="s">
        <v>655</v>
      </c>
      <c r="D387" s="216" t="s">
        <v>140</v>
      </c>
      <c r="E387" s="217" t="s">
        <v>656</v>
      </c>
      <c r="F387" s="218" t="s">
        <v>657</v>
      </c>
      <c r="G387" s="219" t="s">
        <v>286</v>
      </c>
      <c r="H387" s="220">
        <v>53.259999999999998</v>
      </c>
      <c r="I387" s="221"/>
      <c r="J387" s="222">
        <f>ROUND(I387*H387,0)</f>
        <v>0</v>
      </c>
      <c r="K387" s="218" t="s">
        <v>144</v>
      </c>
      <c r="L387" s="71"/>
      <c r="M387" s="223" t="s">
        <v>23</v>
      </c>
      <c r="N387" s="224" t="s">
        <v>50</v>
      </c>
      <c r="O387" s="46"/>
      <c r="P387" s="225">
        <f>O387*H387</f>
        <v>0</v>
      </c>
      <c r="Q387" s="225">
        <v>0.0053499999999999997</v>
      </c>
      <c r="R387" s="225">
        <f>Q387*H387</f>
        <v>0.284941</v>
      </c>
      <c r="S387" s="225">
        <v>0</v>
      </c>
      <c r="T387" s="226">
        <f>S387*H387</f>
        <v>0</v>
      </c>
      <c r="AR387" s="23" t="s">
        <v>231</v>
      </c>
      <c r="AT387" s="23" t="s">
        <v>140</v>
      </c>
      <c r="AU387" s="23" t="s">
        <v>146</v>
      </c>
      <c r="AY387" s="23" t="s">
        <v>138</v>
      </c>
      <c r="BE387" s="227">
        <f>IF(N387="základní",J387,0)</f>
        <v>0</v>
      </c>
      <c r="BF387" s="227">
        <f>IF(N387="snížená",J387,0)</f>
        <v>0</v>
      </c>
      <c r="BG387" s="227">
        <f>IF(N387="zákl. přenesená",J387,0)</f>
        <v>0</v>
      </c>
      <c r="BH387" s="227">
        <f>IF(N387="sníž. přenesená",J387,0)</f>
        <v>0</v>
      </c>
      <c r="BI387" s="227">
        <f>IF(N387="nulová",J387,0)</f>
        <v>0</v>
      </c>
      <c r="BJ387" s="23" t="s">
        <v>146</v>
      </c>
      <c r="BK387" s="227">
        <f>ROUND(I387*H387,0)</f>
        <v>0</v>
      </c>
      <c r="BL387" s="23" t="s">
        <v>231</v>
      </c>
      <c r="BM387" s="23" t="s">
        <v>658</v>
      </c>
    </row>
    <row r="388" s="12" customFormat="1">
      <c r="B388" s="241"/>
      <c r="C388" s="242"/>
      <c r="D388" s="228" t="s">
        <v>150</v>
      </c>
      <c r="E388" s="243" t="s">
        <v>23</v>
      </c>
      <c r="F388" s="244" t="s">
        <v>659</v>
      </c>
      <c r="G388" s="242"/>
      <c r="H388" s="245">
        <v>53.259999999999998</v>
      </c>
      <c r="I388" s="246"/>
      <c r="J388" s="242"/>
      <c r="K388" s="242"/>
      <c r="L388" s="247"/>
      <c r="M388" s="248"/>
      <c r="N388" s="249"/>
      <c r="O388" s="249"/>
      <c r="P388" s="249"/>
      <c r="Q388" s="249"/>
      <c r="R388" s="249"/>
      <c r="S388" s="249"/>
      <c r="T388" s="250"/>
      <c r="AT388" s="251" t="s">
        <v>150</v>
      </c>
      <c r="AU388" s="251" t="s">
        <v>146</v>
      </c>
      <c r="AV388" s="12" t="s">
        <v>146</v>
      </c>
      <c r="AW388" s="12" t="s">
        <v>41</v>
      </c>
      <c r="AX388" s="12" t="s">
        <v>78</v>
      </c>
      <c r="AY388" s="251" t="s">
        <v>138</v>
      </c>
    </row>
    <row r="389" s="13" customFormat="1">
      <c r="B389" s="252"/>
      <c r="C389" s="253"/>
      <c r="D389" s="228" t="s">
        <v>150</v>
      </c>
      <c r="E389" s="254" t="s">
        <v>23</v>
      </c>
      <c r="F389" s="255" t="s">
        <v>153</v>
      </c>
      <c r="G389" s="253"/>
      <c r="H389" s="256">
        <v>53.259999999999998</v>
      </c>
      <c r="I389" s="257"/>
      <c r="J389" s="253"/>
      <c r="K389" s="253"/>
      <c r="L389" s="258"/>
      <c r="M389" s="259"/>
      <c r="N389" s="260"/>
      <c r="O389" s="260"/>
      <c r="P389" s="260"/>
      <c r="Q389" s="260"/>
      <c r="R389" s="260"/>
      <c r="S389" s="260"/>
      <c r="T389" s="261"/>
      <c r="AT389" s="262" t="s">
        <v>150</v>
      </c>
      <c r="AU389" s="262" t="s">
        <v>146</v>
      </c>
      <c r="AV389" s="13" t="s">
        <v>145</v>
      </c>
      <c r="AW389" s="13" t="s">
        <v>41</v>
      </c>
      <c r="AX389" s="13" t="s">
        <v>10</v>
      </c>
      <c r="AY389" s="262" t="s">
        <v>138</v>
      </c>
    </row>
    <row r="390" s="1" customFormat="1" ht="25.5" customHeight="1">
      <c r="B390" s="45"/>
      <c r="C390" s="216" t="s">
        <v>406</v>
      </c>
      <c r="D390" s="216" t="s">
        <v>140</v>
      </c>
      <c r="E390" s="217" t="s">
        <v>660</v>
      </c>
      <c r="F390" s="218" t="s">
        <v>661</v>
      </c>
      <c r="G390" s="219" t="s">
        <v>286</v>
      </c>
      <c r="H390" s="220">
        <v>66.299999999999997</v>
      </c>
      <c r="I390" s="221"/>
      <c r="J390" s="222">
        <f>ROUND(I390*H390,0)</f>
        <v>0</v>
      </c>
      <c r="K390" s="218" t="s">
        <v>144</v>
      </c>
      <c r="L390" s="71"/>
      <c r="M390" s="223" t="s">
        <v>23</v>
      </c>
      <c r="N390" s="224" t="s">
        <v>50</v>
      </c>
      <c r="O390" s="46"/>
      <c r="P390" s="225">
        <f>O390*H390</f>
        <v>0</v>
      </c>
      <c r="Q390" s="225">
        <v>0.0020899999999999998</v>
      </c>
      <c r="R390" s="225">
        <f>Q390*H390</f>
        <v>0.138567</v>
      </c>
      <c r="S390" s="225">
        <v>0</v>
      </c>
      <c r="T390" s="226">
        <f>S390*H390</f>
        <v>0</v>
      </c>
      <c r="AR390" s="23" t="s">
        <v>231</v>
      </c>
      <c r="AT390" s="23" t="s">
        <v>140</v>
      </c>
      <c r="AU390" s="23" t="s">
        <v>146</v>
      </c>
      <c r="AY390" s="23" t="s">
        <v>138</v>
      </c>
      <c r="BE390" s="227">
        <f>IF(N390="základní",J390,0)</f>
        <v>0</v>
      </c>
      <c r="BF390" s="227">
        <f>IF(N390="snížená",J390,0)</f>
        <v>0</v>
      </c>
      <c r="BG390" s="227">
        <f>IF(N390="zákl. přenesená",J390,0)</f>
        <v>0</v>
      </c>
      <c r="BH390" s="227">
        <f>IF(N390="sníž. přenesená",J390,0)</f>
        <v>0</v>
      </c>
      <c r="BI390" s="227">
        <f>IF(N390="nulová",J390,0)</f>
        <v>0</v>
      </c>
      <c r="BJ390" s="23" t="s">
        <v>146</v>
      </c>
      <c r="BK390" s="227">
        <f>ROUND(I390*H390,0)</f>
        <v>0</v>
      </c>
      <c r="BL390" s="23" t="s">
        <v>231</v>
      </c>
      <c r="BM390" s="23" t="s">
        <v>662</v>
      </c>
    </row>
    <row r="391" s="12" customFormat="1">
      <c r="B391" s="241"/>
      <c r="C391" s="242"/>
      <c r="D391" s="228" t="s">
        <v>150</v>
      </c>
      <c r="E391" s="243" t="s">
        <v>23</v>
      </c>
      <c r="F391" s="244" t="s">
        <v>639</v>
      </c>
      <c r="G391" s="242"/>
      <c r="H391" s="245">
        <v>66.299999999999997</v>
      </c>
      <c r="I391" s="246"/>
      <c r="J391" s="242"/>
      <c r="K391" s="242"/>
      <c r="L391" s="247"/>
      <c r="M391" s="248"/>
      <c r="N391" s="249"/>
      <c r="O391" s="249"/>
      <c r="P391" s="249"/>
      <c r="Q391" s="249"/>
      <c r="R391" s="249"/>
      <c r="S391" s="249"/>
      <c r="T391" s="250"/>
      <c r="AT391" s="251" t="s">
        <v>150</v>
      </c>
      <c r="AU391" s="251" t="s">
        <v>146</v>
      </c>
      <c r="AV391" s="12" t="s">
        <v>146</v>
      </c>
      <c r="AW391" s="12" t="s">
        <v>41</v>
      </c>
      <c r="AX391" s="12" t="s">
        <v>78</v>
      </c>
      <c r="AY391" s="251" t="s">
        <v>138</v>
      </c>
    </row>
    <row r="392" s="13" customFormat="1">
      <c r="B392" s="252"/>
      <c r="C392" s="253"/>
      <c r="D392" s="228" t="s">
        <v>150</v>
      </c>
      <c r="E392" s="254" t="s">
        <v>23</v>
      </c>
      <c r="F392" s="255" t="s">
        <v>153</v>
      </c>
      <c r="G392" s="253"/>
      <c r="H392" s="256">
        <v>66.299999999999997</v>
      </c>
      <c r="I392" s="257"/>
      <c r="J392" s="253"/>
      <c r="K392" s="253"/>
      <c r="L392" s="258"/>
      <c r="M392" s="259"/>
      <c r="N392" s="260"/>
      <c r="O392" s="260"/>
      <c r="P392" s="260"/>
      <c r="Q392" s="260"/>
      <c r="R392" s="260"/>
      <c r="S392" s="260"/>
      <c r="T392" s="261"/>
      <c r="AT392" s="262" t="s">
        <v>150</v>
      </c>
      <c r="AU392" s="262" t="s">
        <v>146</v>
      </c>
      <c r="AV392" s="13" t="s">
        <v>145</v>
      </c>
      <c r="AW392" s="13" t="s">
        <v>41</v>
      </c>
      <c r="AX392" s="13" t="s">
        <v>10</v>
      </c>
      <c r="AY392" s="262" t="s">
        <v>138</v>
      </c>
    </row>
    <row r="393" s="1" customFormat="1" ht="25.5" customHeight="1">
      <c r="B393" s="45"/>
      <c r="C393" s="216" t="s">
        <v>663</v>
      </c>
      <c r="D393" s="216" t="s">
        <v>140</v>
      </c>
      <c r="E393" s="217" t="s">
        <v>664</v>
      </c>
      <c r="F393" s="218" t="s">
        <v>665</v>
      </c>
      <c r="G393" s="219" t="s">
        <v>378</v>
      </c>
      <c r="H393" s="220">
        <v>4</v>
      </c>
      <c r="I393" s="221"/>
      <c r="J393" s="222">
        <f>ROUND(I393*H393,0)</f>
        <v>0</v>
      </c>
      <c r="K393" s="218" t="s">
        <v>144</v>
      </c>
      <c r="L393" s="71"/>
      <c r="M393" s="223" t="s">
        <v>23</v>
      </c>
      <c r="N393" s="224" t="s">
        <v>50</v>
      </c>
      <c r="O393" s="46"/>
      <c r="P393" s="225">
        <f>O393*H393</f>
        <v>0</v>
      </c>
      <c r="Q393" s="225">
        <v>0.00025000000000000001</v>
      </c>
      <c r="R393" s="225">
        <f>Q393*H393</f>
        <v>0.001</v>
      </c>
      <c r="S393" s="225">
        <v>0</v>
      </c>
      <c r="T393" s="226">
        <f>S393*H393</f>
        <v>0</v>
      </c>
      <c r="AR393" s="23" t="s">
        <v>231</v>
      </c>
      <c r="AT393" s="23" t="s">
        <v>140</v>
      </c>
      <c r="AU393" s="23" t="s">
        <v>146</v>
      </c>
      <c r="AY393" s="23" t="s">
        <v>138</v>
      </c>
      <c r="BE393" s="227">
        <f>IF(N393="základní",J393,0)</f>
        <v>0</v>
      </c>
      <c r="BF393" s="227">
        <f>IF(N393="snížená",J393,0)</f>
        <v>0</v>
      </c>
      <c r="BG393" s="227">
        <f>IF(N393="zákl. přenesená",J393,0)</f>
        <v>0</v>
      </c>
      <c r="BH393" s="227">
        <f>IF(N393="sníž. přenesená",J393,0)</f>
        <v>0</v>
      </c>
      <c r="BI393" s="227">
        <f>IF(N393="nulová",J393,0)</f>
        <v>0</v>
      </c>
      <c r="BJ393" s="23" t="s">
        <v>146</v>
      </c>
      <c r="BK393" s="227">
        <f>ROUND(I393*H393,0)</f>
        <v>0</v>
      </c>
      <c r="BL393" s="23" t="s">
        <v>231</v>
      </c>
      <c r="BM393" s="23" t="s">
        <v>666</v>
      </c>
    </row>
    <row r="394" s="1" customFormat="1" ht="25.5" customHeight="1">
      <c r="B394" s="45"/>
      <c r="C394" s="216" t="s">
        <v>444</v>
      </c>
      <c r="D394" s="216" t="s">
        <v>140</v>
      </c>
      <c r="E394" s="217" t="s">
        <v>667</v>
      </c>
      <c r="F394" s="218" t="s">
        <v>668</v>
      </c>
      <c r="G394" s="219" t="s">
        <v>286</v>
      </c>
      <c r="H394" s="220">
        <v>32.149999999999999</v>
      </c>
      <c r="I394" s="221"/>
      <c r="J394" s="222">
        <f>ROUND(I394*H394,0)</f>
        <v>0</v>
      </c>
      <c r="K394" s="218" t="s">
        <v>144</v>
      </c>
      <c r="L394" s="71"/>
      <c r="M394" s="223" t="s">
        <v>23</v>
      </c>
      <c r="N394" s="224" t="s">
        <v>50</v>
      </c>
      <c r="O394" s="46"/>
      <c r="P394" s="225">
        <f>O394*H394</f>
        <v>0</v>
      </c>
      <c r="Q394" s="225">
        <v>0.0028600000000000001</v>
      </c>
      <c r="R394" s="225">
        <f>Q394*H394</f>
        <v>0.091949000000000003</v>
      </c>
      <c r="S394" s="225">
        <v>0</v>
      </c>
      <c r="T394" s="226">
        <f>S394*H394</f>
        <v>0</v>
      </c>
      <c r="AR394" s="23" t="s">
        <v>231</v>
      </c>
      <c r="AT394" s="23" t="s">
        <v>140</v>
      </c>
      <c r="AU394" s="23" t="s">
        <v>146</v>
      </c>
      <c r="AY394" s="23" t="s">
        <v>138</v>
      </c>
      <c r="BE394" s="227">
        <f>IF(N394="základní",J394,0)</f>
        <v>0</v>
      </c>
      <c r="BF394" s="227">
        <f>IF(N394="snížená",J394,0)</f>
        <v>0</v>
      </c>
      <c r="BG394" s="227">
        <f>IF(N394="zákl. přenesená",J394,0)</f>
        <v>0</v>
      </c>
      <c r="BH394" s="227">
        <f>IF(N394="sníž. přenesená",J394,0)</f>
        <v>0</v>
      </c>
      <c r="BI394" s="227">
        <f>IF(N394="nulová",J394,0)</f>
        <v>0</v>
      </c>
      <c r="BJ394" s="23" t="s">
        <v>146</v>
      </c>
      <c r="BK394" s="227">
        <f>ROUND(I394*H394,0)</f>
        <v>0</v>
      </c>
      <c r="BL394" s="23" t="s">
        <v>231</v>
      </c>
      <c r="BM394" s="23" t="s">
        <v>669</v>
      </c>
    </row>
    <row r="395" s="1" customFormat="1" ht="38.25" customHeight="1">
      <c r="B395" s="45"/>
      <c r="C395" s="216" t="s">
        <v>670</v>
      </c>
      <c r="D395" s="216" t="s">
        <v>140</v>
      </c>
      <c r="E395" s="217" t="s">
        <v>671</v>
      </c>
      <c r="F395" s="218" t="s">
        <v>672</v>
      </c>
      <c r="G395" s="219" t="s">
        <v>182</v>
      </c>
      <c r="H395" s="220">
        <v>0.56999999999999995</v>
      </c>
      <c r="I395" s="221"/>
      <c r="J395" s="222">
        <f>ROUND(I395*H395,0)</f>
        <v>0</v>
      </c>
      <c r="K395" s="218" t="s">
        <v>144</v>
      </c>
      <c r="L395" s="71"/>
      <c r="M395" s="223" t="s">
        <v>23</v>
      </c>
      <c r="N395" s="224" t="s">
        <v>50</v>
      </c>
      <c r="O395" s="46"/>
      <c r="P395" s="225">
        <f>O395*H395</f>
        <v>0</v>
      </c>
      <c r="Q395" s="225">
        <v>0</v>
      </c>
      <c r="R395" s="225">
        <f>Q395*H395</f>
        <v>0</v>
      </c>
      <c r="S395" s="225">
        <v>0</v>
      </c>
      <c r="T395" s="226">
        <f>S395*H395</f>
        <v>0</v>
      </c>
      <c r="AR395" s="23" t="s">
        <v>231</v>
      </c>
      <c r="AT395" s="23" t="s">
        <v>140</v>
      </c>
      <c r="AU395" s="23" t="s">
        <v>146</v>
      </c>
      <c r="AY395" s="23" t="s">
        <v>138</v>
      </c>
      <c r="BE395" s="227">
        <f>IF(N395="základní",J395,0)</f>
        <v>0</v>
      </c>
      <c r="BF395" s="227">
        <f>IF(N395="snížená",J395,0)</f>
        <v>0</v>
      </c>
      <c r="BG395" s="227">
        <f>IF(N395="zákl. přenesená",J395,0)</f>
        <v>0</v>
      </c>
      <c r="BH395" s="227">
        <f>IF(N395="sníž. přenesená",J395,0)</f>
        <v>0</v>
      </c>
      <c r="BI395" s="227">
        <f>IF(N395="nulová",J395,0)</f>
        <v>0</v>
      </c>
      <c r="BJ395" s="23" t="s">
        <v>146</v>
      </c>
      <c r="BK395" s="227">
        <f>ROUND(I395*H395,0)</f>
        <v>0</v>
      </c>
      <c r="BL395" s="23" t="s">
        <v>231</v>
      </c>
      <c r="BM395" s="23" t="s">
        <v>673</v>
      </c>
    </row>
    <row r="396" s="1" customFormat="1">
      <c r="B396" s="45"/>
      <c r="C396" s="73"/>
      <c r="D396" s="228" t="s">
        <v>148</v>
      </c>
      <c r="E396" s="73"/>
      <c r="F396" s="229" t="s">
        <v>674</v>
      </c>
      <c r="G396" s="73"/>
      <c r="H396" s="73"/>
      <c r="I396" s="186"/>
      <c r="J396" s="73"/>
      <c r="K396" s="73"/>
      <c r="L396" s="71"/>
      <c r="M396" s="230"/>
      <c r="N396" s="46"/>
      <c r="O396" s="46"/>
      <c r="P396" s="46"/>
      <c r="Q396" s="46"/>
      <c r="R396" s="46"/>
      <c r="S396" s="46"/>
      <c r="T396" s="94"/>
      <c r="AT396" s="23" t="s">
        <v>148</v>
      </c>
      <c r="AU396" s="23" t="s">
        <v>146</v>
      </c>
    </row>
    <row r="397" s="10" customFormat="1" ht="29.88" customHeight="1">
      <c r="B397" s="200"/>
      <c r="C397" s="201"/>
      <c r="D397" s="202" t="s">
        <v>77</v>
      </c>
      <c r="E397" s="214" t="s">
        <v>675</v>
      </c>
      <c r="F397" s="214" t="s">
        <v>676</v>
      </c>
      <c r="G397" s="201"/>
      <c r="H397" s="201"/>
      <c r="I397" s="204"/>
      <c r="J397" s="215">
        <f>BK397</f>
        <v>0</v>
      </c>
      <c r="K397" s="201"/>
      <c r="L397" s="206"/>
      <c r="M397" s="207"/>
      <c r="N397" s="208"/>
      <c r="O397" s="208"/>
      <c r="P397" s="209">
        <f>SUM(P398:P404)</f>
        <v>0</v>
      </c>
      <c r="Q397" s="208"/>
      <c r="R397" s="209">
        <f>SUM(R398:R404)</f>
        <v>0</v>
      </c>
      <c r="S397" s="208"/>
      <c r="T397" s="210">
        <f>SUM(T398:T404)</f>
        <v>2.0918385000000002</v>
      </c>
      <c r="AR397" s="211" t="s">
        <v>146</v>
      </c>
      <c r="AT397" s="212" t="s">
        <v>77</v>
      </c>
      <c r="AU397" s="212" t="s">
        <v>10</v>
      </c>
      <c r="AY397" s="211" t="s">
        <v>138</v>
      </c>
      <c r="BK397" s="213">
        <f>SUM(BK398:BK404)</f>
        <v>0</v>
      </c>
    </row>
    <row r="398" s="1" customFormat="1" ht="16.5" customHeight="1">
      <c r="B398" s="45"/>
      <c r="C398" s="216" t="s">
        <v>677</v>
      </c>
      <c r="D398" s="216" t="s">
        <v>140</v>
      </c>
      <c r="E398" s="217" t="s">
        <v>678</v>
      </c>
      <c r="F398" s="218" t="s">
        <v>679</v>
      </c>
      <c r="G398" s="219" t="s">
        <v>143</v>
      </c>
      <c r="H398" s="220">
        <v>154.95099999999999</v>
      </c>
      <c r="I398" s="221"/>
      <c r="J398" s="222">
        <f>ROUND(I398*H398,0)</f>
        <v>0</v>
      </c>
      <c r="K398" s="218" t="s">
        <v>144</v>
      </c>
      <c r="L398" s="71"/>
      <c r="M398" s="223" t="s">
        <v>23</v>
      </c>
      <c r="N398" s="224" t="s">
        <v>50</v>
      </c>
      <c r="O398" s="46"/>
      <c r="P398" s="225">
        <f>O398*H398</f>
        <v>0</v>
      </c>
      <c r="Q398" s="225">
        <v>0</v>
      </c>
      <c r="R398" s="225">
        <f>Q398*H398</f>
        <v>0</v>
      </c>
      <c r="S398" s="225">
        <v>0.0033</v>
      </c>
      <c r="T398" s="226">
        <f>S398*H398</f>
        <v>0.51133830000000002</v>
      </c>
      <c r="AR398" s="23" t="s">
        <v>231</v>
      </c>
      <c r="AT398" s="23" t="s">
        <v>140</v>
      </c>
      <c r="AU398" s="23" t="s">
        <v>146</v>
      </c>
      <c r="AY398" s="23" t="s">
        <v>138</v>
      </c>
      <c r="BE398" s="227">
        <f>IF(N398="základní",J398,0)</f>
        <v>0</v>
      </c>
      <c r="BF398" s="227">
        <f>IF(N398="snížená",J398,0)</f>
        <v>0</v>
      </c>
      <c r="BG398" s="227">
        <f>IF(N398="zákl. přenesená",J398,0)</f>
        <v>0</v>
      </c>
      <c r="BH398" s="227">
        <f>IF(N398="sníž. přenesená",J398,0)</f>
        <v>0</v>
      </c>
      <c r="BI398" s="227">
        <f>IF(N398="nulová",J398,0)</f>
        <v>0</v>
      </c>
      <c r="BJ398" s="23" t="s">
        <v>146</v>
      </c>
      <c r="BK398" s="227">
        <f>ROUND(I398*H398,0)</f>
        <v>0</v>
      </c>
      <c r="BL398" s="23" t="s">
        <v>231</v>
      </c>
      <c r="BM398" s="23" t="s">
        <v>680</v>
      </c>
    </row>
    <row r="399" s="11" customFormat="1">
      <c r="B399" s="231"/>
      <c r="C399" s="232"/>
      <c r="D399" s="228" t="s">
        <v>150</v>
      </c>
      <c r="E399" s="233" t="s">
        <v>23</v>
      </c>
      <c r="F399" s="234" t="s">
        <v>681</v>
      </c>
      <c r="G399" s="232"/>
      <c r="H399" s="233" t="s">
        <v>23</v>
      </c>
      <c r="I399" s="235"/>
      <c r="J399" s="232"/>
      <c r="K399" s="232"/>
      <c r="L399" s="236"/>
      <c r="M399" s="237"/>
      <c r="N399" s="238"/>
      <c r="O399" s="238"/>
      <c r="P399" s="238"/>
      <c r="Q399" s="238"/>
      <c r="R399" s="238"/>
      <c r="S399" s="238"/>
      <c r="T399" s="239"/>
      <c r="AT399" s="240" t="s">
        <v>150</v>
      </c>
      <c r="AU399" s="240" t="s">
        <v>146</v>
      </c>
      <c r="AV399" s="11" t="s">
        <v>10</v>
      </c>
      <c r="AW399" s="11" t="s">
        <v>41</v>
      </c>
      <c r="AX399" s="11" t="s">
        <v>78</v>
      </c>
      <c r="AY399" s="240" t="s">
        <v>138</v>
      </c>
    </row>
    <row r="400" s="12" customFormat="1">
      <c r="B400" s="241"/>
      <c r="C400" s="242"/>
      <c r="D400" s="228" t="s">
        <v>150</v>
      </c>
      <c r="E400" s="243" t="s">
        <v>23</v>
      </c>
      <c r="F400" s="244" t="s">
        <v>536</v>
      </c>
      <c r="G400" s="242"/>
      <c r="H400" s="245">
        <v>154.95099999999999</v>
      </c>
      <c r="I400" s="246"/>
      <c r="J400" s="242"/>
      <c r="K400" s="242"/>
      <c r="L400" s="247"/>
      <c r="M400" s="248"/>
      <c r="N400" s="249"/>
      <c r="O400" s="249"/>
      <c r="P400" s="249"/>
      <c r="Q400" s="249"/>
      <c r="R400" s="249"/>
      <c r="S400" s="249"/>
      <c r="T400" s="250"/>
      <c r="AT400" s="251" t="s">
        <v>150</v>
      </c>
      <c r="AU400" s="251" t="s">
        <v>146</v>
      </c>
      <c r="AV400" s="12" t="s">
        <v>146</v>
      </c>
      <c r="AW400" s="12" t="s">
        <v>41</v>
      </c>
      <c r="AX400" s="12" t="s">
        <v>78</v>
      </c>
      <c r="AY400" s="251" t="s">
        <v>138</v>
      </c>
    </row>
    <row r="401" s="13" customFormat="1">
      <c r="B401" s="252"/>
      <c r="C401" s="253"/>
      <c r="D401" s="228" t="s">
        <v>150</v>
      </c>
      <c r="E401" s="254" t="s">
        <v>23</v>
      </c>
      <c r="F401" s="255" t="s">
        <v>153</v>
      </c>
      <c r="G401" s="253"/>
      <c r="H401" s="256">
        <v>154.95099999999999</v>
      </c>
      <c r="I401" s="257"/>
      <c r="J401" s="253"/>
      <c r="K401" s="253"/>
      <c r="L401" s="258"/>
      <c r="M401" s="259"/>
      <c r="N401" s="260"/>
      <c r="O401" s="260"/>
      <c r="P401" s="260"/>
      <c r="Q401" s="260"/>
      <c r="R401" s="260"/>
      <c r="S401" s="260"/>
      <c r="T401" s="261"/>
      <c r="AT401" s="262" t="s">
        <v>150</v>
      </c>
      <c r="AU401" s="262" t="s">
        <v>146</v>
      </c>
      <c r="AV401" s="13" t="s">
        <v>145</v>
      </c>
      <c r="AW401" s="13" t="s">
        <v>41</v>
      </c>
      <c r="AX401" s="13" t="s">
        <v>10</v>
      </c>
      <c r="AY401" s="262" t="s">
        <v>138</v>
      </c>
    </row>
    <row r="402" s="1" customFormat="1" ht="16.5" customHeight="1">
      <c r="B402" s="45"/>
      <c r="C402" s="216" t="s">
        <v>682</v>
      </c>
      <c r="D402" s="216" t="s">
        <v>140</v>
      </c>
      <c r="E402" s="217" t="s">
        <v>683</v>
      </c>
      <c r="F402" s="218" t="s">
        <v>684</v>
      </c>
      <c r="G402" s="219" t="s">
        <v>143</v>
      </c>
      <c r="H402" s="220">
        <v>154.95099999999999</v>
      </c>
      <c r="I402" s="221"/>
      <c r="J402" s="222">
        <f>ROUND(I402*H402,0)</f>
        <v>0</v>
      </c>
      <c r="K402" s="218" t="s">
        <v>144</v>
      </c>
      <c r="L402" s="71"/>
      <c r="M402" s="223" t="s">
        <v>23</v>
      </c>
      <c r="N402" s="224" t="s">
        <v>50</v>
      </c>
      <c r="O402" s="46"/>
      <c r="P402" s="225">
        <f>O402*H402</f>
        <v>0</v>
      </c>
      <c r="Q402" s="225">
        <v>0</v>
      </c>
      <c r="R402" s="225">
        <f>Q402*H402</f>
        <v>0</v>
      </c>
      <c r="S402" s="225">
        <v>0.010200000000000001</v>
      </c>
      <c r="T402" s="226">
        <f>S402*H402</f>
        <v>1.5805002000000001</v>
      </c>
      <c r="AR402" s="23" t="s">
        <v>231</v>
      </c>
      <c r="AT402" s="23" t="s">
        <v>140</v>
      </c>
      <c r="AU402" s="23" t="s">
        <v>146</v>
      </c>
      <c r="AY402" s="23" t="s">
        <v>138</v>
      </c>
      <c r="BE402" s="227">
        <f>IF(N402="základní",J402,0)</f>
        <v>0</v>
      </c>
      <c r="BF402" s="227">
        <f>IF(N402="snížená",J402,0)</f>
        <v>0</v>
      </c>
      <c r="BG402" s="227">
        <f>IF(N402="zákl. přenesená",J402,0)</f>
        <v>0</v>
      </c>
      <c r="BH402" s="227">
        <f>IF(N402="sníž. přenesená",J402,0)</f>
        <v>0</v>
      </c>
      <c r="BI402" s="227">
        <f>IF(N402="nulová",J402,0)</f>
        <v>0</v>
      </c>
      <c r="BJ402" s="23" t="s">
        <v>146</v>
      </c>
      <c r="BK402" s="227">
        <f>ROUND(I402*H402,0)</f>
        <v>0</v>
      </c>
      <c r="BL402" s="23" t="s">
        <v>231</v>
      </c>
      <c r="BM402" s="23" t="s">
        <v>685</v>
      </c>
    </row>
    <row r="403" s="1" customFormat="1" ht="38.25" customHeight="1">
      <c r="B403" s="45"/>
      <c r="C403" s="216" t="s">
        <v>30</v>
      </c>
      <c r="D403" s="216" t="s">
        <v>140</v>
      </c>
      <c r="E403" s="217" t="s">
        <v>686</v>
      </c>
      <c r="F403" s="218" t="s">
        <v>687</v>
      </c>
      <c r="G403" s="219" t="s">
        <v>182</v>
      </c>
      <c r="H403" s="220">
        <v>0</v>
      </c>
      <c r="I403" s="221"/>
      <c r="J403" s="222">
        <f>ROUND(I403*H403,0)</f>
        <v>0</v>
      </c>
      <c r="K403" s="218" t="s">
        <v>144</v>
      </c>
      <c r="L403" s="71"/>
      <c r="M403" s="223" t="s">
        <v>23</v>
      </c>
      <c r="N403" s="224" t="s">
        <v>50</v>
      </c>
      <c r="O403" s="46"/>
      <c r="P403" s="225">
        <f>O403*H403</f>
        <v>0</v>
      </c>
      <c r="Q403" s="225">
        <v>0</v>
      </c>
      <c r="R403" s="225">
        <f>Q403*H403</f>
        <v>0</v>
      </c>
      <c r="S403" s="225">
        <v>0</v>
      </c>
      <c r="T403" s="226">
        <f>S403*H403</f>
        <v>0</v>
      </c>
      <c r="AR403" s="23" t="s">
        <v>231</v>
      </c>
      <c r="AT403" s="23" t="s">
        <v>140</v>
      </c>
      <c r="AU403" s="23" t="s">
        <v>146</v>
      </c>
      <c r="AY403" s="23" t="s">
        <v>138</v>
      </c>
      <c r="BE403" s="227">
        <f>IF(N403="základní",J403,0)</f>
        <v>0</v>
      </c>
      <c r="BF403" s="227">
        <f>IF(N403="snížená",J403,0)</f>
        <v>0</v>
      </c>
      <c r="BG403" s="227">
        <f>IF(N403="zákl. přenesená",J403,0)</f>
        <v>0</v>
      </c>
      <c r="BH403" s="227">
        <f>IF(N403="sníž. přenesená",J403,0)</f>
        <v>0</v>
      </c>
      <c r="BI403" s="227">
        <f>IF(N403="nulová",J403,0)</f>
        <v>0</v>
      </c>
      <c r="BJ403" s="23" t="s">
        <v>146</v>
      </c>
      <c r="BK403" s="227">
        <f>ROUND(I403*H403,0)</f>
        <v>0</v>
      </c>
      <c r="BL403" s="23" t="s">
        <v>231</v>
      </c>
      <c r="BM403" s="23" t="s">
        <v>688</v>
      </c>
    </row>
    <row r="404" s="1" customFormat="1">
      <c r="B404" s="45"/>
      <c r="C404" s="73"/>
      <c r="D404" s="228" t="s">
        <v>148</v>
      </c>
      <c r="E404" s="73"/>
      <c r="F404" s="229" t="s">
        <v>689</v>
      </c>
      <c r="G404" s="73"/>
      <c r="H404" s="73"/>
      <c r="I404" s="186"/>
      <c r="J404" s="73"/>
      <c r="K404" s="73"/>
      <c r="L404" s="71"/>
      <c r="M404" s="230"/>
      <c r="N404" s="46"/>
      <c r="O404" s="46"/>
      <c r="P404" s="46"/>
      <c r="Q404" s="46"/>
      <c r="R404" s="46"/>
      <c r="S404" s="46"/>
      <c r="T404" s="94"/>
      <c r="AT404" s="23" t="s">
        <v>148</v>
      </c>
      <c r="AU404" s="23" t="s">
        <v>146</v>
      </c>
    </row>
    <row r="405" s="10" customFormat="1" ht="29.88" customHeight="1">
      <c r="B405" s="200"/>
      <c r="C405" s="201"/>
      <c r="D405" s="202" t="s">
        <v>77</v>
      </c>
      <c r="E405" s="214" t="s">
        <v>690</v>
      </c>
      <c r="F405" s="214" t="s">
        <v>691</v>
      </c>
      <c r="G405" s="201"/>
      <c r="H405" s="201"/>
      <c r="I405" s="204"/>
      <c r="J405" s="215">
        <f>BK405</f>
        <v>0</v>
      </c>
      <c r="K405" s="201"/>
      <c r="L405" s="206"/>
      <c r="M405" s="207"/>
      <c r="N405" s="208"/>
      <c r="O405" s="208"/>
      <c r="P405" s="209">
        <f>SUM(P406:P412)</f>
        <v>0</v>
      </c>
      <c r="Q405" s="208"/>
      <c r="R405" s="209">
        <f>SUM(R406:R412)</f>
        <v>0.00048000000000000001</v>
      </c>
      <c r="S405" s="208"/>
      <c r="T405" s="210">
        <f>SUM(T406:T412)</f>
        <v>0</v>
      </c>
      <c r="AR405" s="211" t="s">
        <v>146</v>
      </c>
      <c r="AT405" s="212" t="s">
        <v>77</v>
      </c>
      <c r="AU405" s="212" t="s">
        <v>10</v>
      </c>
      <c r="AY405" s="211" t="s">
        <v>138</v>
      </c>
      <c r="BK405" s="213">
        <f>SUM(BK406:BK412)</f>
        <v>0</v>
      </c>
    </row>
    <row r="406" s="1" customFormat="1" ht="16.5" customHeight="1">
      <c r="B406" s="45"/>
      <c r="C406" s="216" t="s">
        <v>692</v>
      </c>
      <c r="D406" s="216" t="s">
        <v>140</v>
      </c>
      <c r="E406" s="217" t="s">
        <v>693</v>
      </c>
      <c r="F406" s="218" t="s">
        <v>694</v>
      </c>
      <c r="G406" s="219" t="s">
        <v>143</v>
      </c>
      <c r="H406" s="220">
        <v>1</v>
      </c>
      <c r="I406" s="221"/>
      <c r="J406" s="222">
        <f>ROUND(I406*H406,0)</f>
        <v>0</v>
      </c>
      <c r="K406" s="218" t="s">
        <v>144</v>
      </c>
      <c r="L406" s="71"/>
      <c r="M406" s="223" t="s">
        <v>23</v>
      </c>
      <c r="N406" s="224" t="s">
        <v>50</v>
      </c>
      <c r="O406" s="46"/>
      <c r="P406" s="225">
        <f>O406*H406</f>
        <v>0</v>
      </c>
      <c r="Q406" s="225">
        <v>2.0000000000000002E-05</v>
      </c>
      <c r="R406" s="225">
        <f>Q406*H406</f>
        <v>2.0000000000000002E-05</v>
      </c>
      <c r="S406" s="225">
        <v>0</v>
      </c>
      <c r="T406" s="226">
        <f>S406*H406</f>
        <v>0</v>
      </c>
      <c r="AR406" s="23" t="s">
        <v>231</v>
      </c>
      <c r="AT406" s="23" t="s">
        <v>140</v>
      </c>
      <c r="AU406" s="23" t="s">
        <v>146</v>
      </c>
      <c r="AY406" s="23" t="s">
        <v>138</v>
      </c>
      <c r="BE406" s="227">
        <f>IF(N406="základní",J406,0)</f>
        <v>0</v>
      </c>
      <c r="BF406" s="227">
        <f>IF(N406="snížená",J406,0)</f>
        <v>0</v>
      </c>
      <c r="BG406" s="227">
        <f>IF(N406="zákl. přenesená",J406,0)</f>
        <v>0</v>
      </c>
      <c r="BH406" s="227">
        <f>IF(N406="sníž. přenesená",J406,0)</f>
        <v>0</v>
      </c>
      <c r="BI406" s="227">
        <f>IF(N406="nulová",J406,0)</f>
        <v>0</v>
      </c>
      <c r="BJ406" s="23" t="s">
        <v>146</v>
      </c>
      <c r="BK406" s="227">
        <f>ROUND(I406*H406,0)</f>
        <v>0</v>
      </c>
      <c r="BL406" s="23" t="s">
        <v>231</v>
      </c>
      <c r="BM406" s="23" t="s">
        <v>695</v>
      </c>
    </row>
    <row r="407" s="11" customFormat="1">
      <c r="B407" s="231"/>
      <c r="C407" s="232"/>
      <c r="D407" s="228" t="s">
        <v>150</v>
      </c>
      <c r="E407" s="233" t="s">
        <v>23</v>
      </c>
      <c r="F407" s="234" t="s">
        <v>696</v>
      </c>
      <c r="G407" s="232"/>
      <c r="H407" s="233" t="s">
        <v>23</v>
      </c>
      <c r="I407" s="235"/>
      <c r="J407" s="232"/>
      <c r="K407" s="232"/>
      <c r="L407" s="236"/>
      <c r="M407" s="237"/>
      <c r="N407" s="238"/>
      <c r="O407" s="238"/>
      <c r="P407" s="238"/>
      <c r="Q407" s="238"/>
      <c r="R407" s="238"/>
      <c r="S407" s="238"/>
      <c r="T407" s="239"/>
      <c r="AT407" s="240" t="s">
        <v>150</v>
      </c>
      <c r="AU407" s="240" t="s">
        <v>146</v>
      </c>
      <c r="AV407" s="11" t="s">
        <v>10</v>
      </c>
      <c r="AW407" s="11" t="s">
        <v>41</v>
      </c>
      <c r="AX407" s="11" t="s">
        <v>78</v>
      </c>
      <c r="AY407" s="240" t="s">
        <v>138</v>
      </c>
    </row>
    <row r="408" s="12" customFormat="1">
      <c r="B408" s="241"/>
      <c r="C408" s="242"/>
      <c r="D408" s="228" t="s">
        <v>150</v>
      </c>
      <c r="E408" s="243" t="s">
        <v>23</v>
      </c>
      <c r="F408" s="244" t="s">
        <v>697</v>
      </c>
      <c r="G408" s="242"/>
      <c r="H408" s="245">
        <v>1</v>
      </c>
      <c r="I408" s="246"/>
      <c r="J408" s="242"/>
      <c r="K408" s="242"/>
      <c r="L408" s="247"/>
      <c r="M408" s="248"/>
      <c r="N408" s="249"/>
      <c r="O408" s="249"/>
      <c r="P408" s="249"/>
      <c r="Q408" s="249"/>
      <c r="R408" s="249"/>
      <c r="S408" s="249"/>
      <c r="T408" s="250"/>
      <c r="AT408" s="251" t="s">
        <v>150</v>
      </c>
      <c r="AU408" s="251" t="s">
        <v>146</v>
      </c>
      <c r="AV408" s="12" t="s">
        <v>146</v>
      </c>
      <c r="AW408" s="12" t="s">
        <v>41</v>
      </c>
      <c r="AX408" s="12" t="s">
        <v>78</v>
      </c>
      <c r="AY408" s="251" t="s">
        <v>138</v>
      </c>
    </row>
    <row r="409" s="13" customFormat="1">
      <c r="B409" s="252"/>
      <c r="C409" s="253"/>
      <c r="D409" s="228" t="s">
        <v>150</v>
      </c>
      <c r="E409" s="254" t="s">
        <v>23</v>
      </c>
      <c r="F409" s="255" t="s">
        <v>153</v>
      </c>
      <c r="G409" s="253"/>
      <c r="H409" s="256">
        <v>1</v>
      </c>
      <c r="I409" s="257"/>
      <c r="J409" s="253"/>
      <c r="K409" s="253"/>
      <c r="L409" s="258"/>
      <c r="M409" s="259"/>
      <c r="N409" s="260"/>
      <c r="O409" s="260"/>
      <c r="P409" s="260"/>
      <c r="Q409" s="260"/>
      <c r="R409" s="260"/>
      <c r="S409" s="260"/>
      <c r="T409" s="261"/>
      <c r="AT409" s="262" t="s">
        <v>150</v>
      </c>
      <c r="AU409" s="262" t="s">
        <v>146</v>
      </c>
      <c r="AV409" s="13" t="s">
        <v>145</v>
      </c>
      <c r="AW409" s="13" t="s">
        <v>41</v>
      </c>
      <c r="AX409" s="13" t="s">
        <v>10</v>
      </c>
      <c r="AY409" s="262" t="s">
        <v>138</v>
      </c>
    </row>
    <row r="410" s="1" customFormat="1" ht="16.5" customHeight="1">
      <c r="B410" s="45"/>
      <c r="C410" s="216" t="s">
        <v>698</v>
      </c>
      <c r="D410" s="216" t="s">
        <v>140</v>
      </c>
      <c r="E410" s="217" t="s">
        <v>699</v>
      </c>
      <c r="F410" s="218" t="s">
        <v>700</v>
      </c>
      <c r="G410" s="219" t="s">
        <v>143</v>
      </c>
      <c r="H410" s="220">
        <v>1</v>
      </c>
      <c r="I410" s="221"/>
      <c r="J410" s="222">
        <f>ROUND(I410*H410,0)</f>
        <v>0</v>
      </c>
      <c r="K410" s="218" t="s">
        <v>144</v>
      </c>
      <c r="L410" s="71"/>
      <c r="M410" s="223" t="s">
        <v>23</v>
      </c>
      <c r="N410" s="224" t="s">
        <v>50</v>
      </c>
      <c r="O410" s="46"/>
      <c r="P410" s="225">
        <f>O410*H410</f>
        <v>0</v>
      </c>
      <c r="Q410" s="225">
        <v>0.00017000000000000001</v>
      </c>
      <c r="R410" s="225">
        <f>Q410*H410</f>
        <v>0.00017000000000000001</v>
      </c>
      <c r="S410" s="225">
        <v>0</v>
      </c>
      <c r="T410" s="226">
        <f>S410*H410</f>
        <v>0</v>
      </c>
      <c r="AR410" s="23" t="s">
        <v>231</v>
      </c>
      <c r="AT410" s="23" t="s">
        <v>140</v>
      </c>
      <c r="AU410" s="23" t="s">
        <v>146</v>
      </c>
      <c r="AY410" s="23" t="s">
        <v>138</v>
      </c>
      <c r="BE410" s="227">
        <f>IF(N410="základní",J410,0)</f>
        <v>0</v>
      </c>
      <c r="BF410" s="227">
        <f>IF(N410="snížená",J410,0)</f>
        <v>0</v>
      </c>
      <c r="BG410" s="227">
        <f>IF(N410="zákl. přenesená",J410,0)</f>
        <v>0</v>
      </c>
      <c r="BH410" s="227">
        <f>IF(N410="sníž. přenesená",J410,0)</f>
        <v>0</v>
      </c>
      <c r="BI410" s="227">
        <f>IF(N410="nulová",J410,0)</f>
        <v>0</v>
      </c>
      <c r="BJ410" s="23" t="s">
        <v>146</v>
      </c>
      <c r="BK410" s="227">
        <f>ROUND(I410*H410,0)</f>
        <v>0</v>
      </c>
      <c r="BL410" s="23" t="s">
        <v>231</v>
      </c>
      <c r="BM410" s="23" t="s">
        <v>701</v>
      </c>
    </row>
    <row r="411" s="1" customFormat="1" ht="25.5" customHeight="1">
      <c r="B411" s="45"/>
      <c r="C411" s="216" t="s">
        <v>702</v>
      </c>
      <c r="D411" s="216" t="s">
        <v>140</v>
      </c>
      <c r="E411" s="217" t="s">
        <v>703</v>
      </c>
      <c r="F411" s="218" t="s">
        <v>704</v>
      </c>
      <c r="G411" s="219" t="s">
        <v>143</v>
      </c>
      <c r="H411" s="220">
        <v>1</v>
      </c>
      <c r="I411" s="221"/>
      <c r="J411" s="222">
        <f>ROUND(I411*H411,0)</f>
        <v>0</v>
      </c>
      <c r="K411" s="218" t="s">
        <v>144</v>
      </c>
      <c r="L411" s="71"/>
      <c r="M411" s="223" t="s">
        <v>23</v>
      </c>
      <c r="N411" s="224" t="s">
        <v>50</v>
      </c>
      <c r="O411" s="46"/>
      <c r="P411" s="225">
        <f>O411*H411</f>
        <v>0</v>
      </c>
      <c r="Q411" s="225">
        <v>0.00017000000000000001</v>
      </c>
      <c r="R411" s="225">
        <f>Q411*H411</f>
        <v>0.00017000000000000001</v>
      </c>
      <c r="S411" s="225">
        <v>0</v>
      </c>
      <c r="T411" s="226">
        <f>S411*H411</f>
        <v>0</v>
      </c>
      <c r="AR411" s="23" t="s">
        <v>231</v>
      </c>
      <c r="AT411" s="23" t="s">
        <v>140</v>
      </c>
      <c r="AU411" s="23" t="s">
        <v>146</v>
      </c>
      <c r="AY411" s="23" t="s">
        <v>138</v>
      </c>
      <c r="BE411" s="227">
        <f>IF(N411="základní",J411,0)</f>
        <v>0</v>
      </c>
      <c r="BF411" s="227">
        <f>IF(N411="snížená",J411,0)</f>
        <v>0</v>
      </c>
      <c r="BG411" s="227">
        <f>IF(N411="zákl. přenesená",J411,0)</f>
        <v>0</v>
      </c>
      <c r="BH411" s="227">
        <f>IF(N411="sníž. přenesená",J411,0)</f>
        <v>0</v>
      </c>
      <c r="BI411" s="227">
        <f>IF(N411="nulová",J411,0)</f>
        <v>0</v>
      </c>
      <c r="BJ411" s="23" t="s">
        <v>146</v>
      </c>
      <c r="BK411" s="227">
        <f>ROUND(I411*H411,0)</f>
        <v>0</v>
      </c>
      <c r="BL411" s="23" t="s">
        <v>231</v>
      </c>
      <c r="BM411" s="23" t="s">
        <v>705</v>
      </c>
    </row>
    <row r="412" s="1" customFormat="1" ht="25.5" customHeight="1">
      <c r="B412" s="45"/>
      <c r="C412" s="216" t="s">
        <v>706</v>
      </c>
      <c r="D412" s="216" t="s">
        <v>140</v>
      </c>
      <c r="E412" s="217" t="s">
        <v>707</v>
      </c>
      <c r="F412" s="218" t="s">
        <v>708</v>
      </c>
      <c r="G412" s="219" t="s">
        <v>143</v>
      </c>
      <c r="H412" s="220">
        <v>1</v>
      </c>
      <c r="I412" s="221"/>
      <c r="J412" s="222">
        <f>ROUND(I412*H412,0)</f>
        <v>0</v>
      </c>
      <c r="K412" s="218" t="s">
        <v>144</v>
      </c>
      <c r="L412" s="71"/>
      <c r="M412" s="223" t="s">
        <v>23</v>
      </c>
      <c r="N412" s="224" t="s">
        <v>50</v>
      </c>
      <c r="O412" s="46"/>
      <c r="P412" s="225">
        <f>O412*H412</f>
        <v>0</v>
      </c>
      <c r="Q412" s="225">
        <v>0.00012</v>
      </c>
      <c r="R412" s="225">
        <f>Q412*H412</f>
        <v>0.00012</v>
      </c>
      <c r="S412" s="225">
        <v>0</v>
      </c>
      <c r="T412" s="226">
        <f>S412*H412</f>
        <v>0</v>
      </c>
      <c r="AR412" s="23" t="s">
        <v>231</v>
      </c>
      <c r="AT412" s="23" t="s">
        <v>140</v>
      </c>
      <c r="AU412" s="23" t="s">
        <v>146</v>
      </c>
      <c r="AY412" s="23" t="s">
        <v>138</v>
      </c>
      <c r="BE412" s="227">
        <f>IF(N412="základní",J412,0)</f>
        <v>0</v>
      </c>
      <c r="BF412" s="227">
        <f>IF(N412="snížená",J412,0)</f>
        <v>0</v>
      </c>
      <c r="BG412" s="227">
        <f>IF(N412="zákl. přenesená",J412,0)</f>
        <v>0</v>
      </c>
      <c r="BH412" s="227">
        <f>IF(N412="sníž. přenesená",J412,0)</f>
        <v>0</v>
      </c>
      <c r="BI412" s="227">
        <f>IF(N412="nulová",J412,0)</f>
        <v>0</v>
      </c>
      <c r="BJ412" s="23" t="s">
        <v>146</v>
      </c>
      <c r="BK412" s="227">
        <f>ROUND(I412*H412,0)</f>
        <v>0</v>
      </c>
      <c r="BL412" s="23" t="s">
        <v>231</v>
      </c>
      <c r="BM412" s="23" t="s">
        <v>709</v>
      </c>
    </row>
    <row r="413" s="10" customFormat="1" ht="29.88" customHeight="1">
      <c r="B413" s="200"/>
      <c r="C413" s="201"/>
      <c r="D413" s="202" t="s">
        <v>77</v>
      </c>
      <c r="E413" s="214" t="s">
        <v>710</v>
      </c>
      <c r="F413" s="214" t="s">
        <v>711</v>
      </c>
      <c r="G413" s="201"/>
      <c r="H413" s="201"/>
      <c r="I413" s="204"/>
      <c r="J413" s="215">
        <f>BK413</f>
        <v>0</v>
      </c>
      <c r="K413" s="201"/>
      <c r="L413" s="206"/>
      <c r="M413" s="207"/>
      <c r="N413" s="208"/>
      <c r="O413" s="208"/>
      <c r="P413" s="209">
        <f>SUM(P414:P416)</f>
        <v>0</v>
      </c>
      <c r="Q413" s="208"/>
      <c r="R413" s="209">
        <f>SUM(R414:R416)</f>
        <v>0.030701699999999998</v>
      </c>
      <c r="S413" s="208"/>
      <c r="T413" s="210">
        <f>SUM(T414:T416)</f>
        <v>0</v>
      </c>
      <c r="AR413" s="211" t="s">
        <v>146</v>
      </c>
      <c r="AT413" s="212" t="s">
        <v>77</v>
      </c>
      <c r="AU413" s="212" t="s">
        <v>10</v>
      </c>
      <c r="AY413" s="211" t="s">
        <v>138</v>
      </c>
      <c r="BK413" s="213">
        <f>SUM(BK414:BK416)</f>
        <v>0</v>
      </c>
    </row>
    <row r="414" s="1" customFormat="1" ht="25.5" customHeight="1">
      <c r="B414" s="45"/>
      <c r="C414" s="216" t="s">
        <v>712</v>
      </c>
      <c r="D414" s="216" t="s">
        <v>140</v>
      </c>
      <c r="E414" s="217" t="s">
        <v>713</v>
      </c>
      <c r="F414" s="218" t="s">
        <v>714</v>
      </c>
      <c r="G414" s="219" t="s">
        <v>143</v>
      </c>
      <c r="H414" s="220">
        <v>113.70999999999999</v>
      </c>
      <c r="I414" s="221"/>
      <c r="J414" s="222">
        <f>ROUND(I414*H414,0)</f>
        <v>0</v>
      </c>
      <c r="K414" s="218" t="s">
        <v>144</v>
      </c>
      <c r="L414" s="71"/>
      <c r="M414" s="223" t="s">
        <v>23</v>
      </c>
      <c r="N414" s="224" t="s">
        <v>50</v>
      </c>
      <c r="O414" s="46"/>
      <c r="P414" s="225">
        <f>O414*H414</f>
        <v>0</v>
      </c>
      <c r="Q414" s="225">
        <v>0.00027</v>
      </c>
      <c r="R414" s="225">
        <f>Q414*H414</f>
        <v>0.030701699999999998</v>
      </c>
      <c r="S414" s="225">
        <v>0</v>
      </c>
      <c r="T414" s="226">
        <f>S414*H414</f>
        <v>0</v>
      </c>
      <c r="AR414" s="23" t="s">
        <v>231</v>
      </c>
      <c r="AT414" s="23" t="s">
        <v>140</v>
      </c>
      <c r="AU414" s="23" t="s">
        <v>146</v>
      </c>
      <c r="AY414" s="23" t="s">
        <v>138</v>
      </c>
      <c r="BE414" s="227">
        <f>IF(N414="základní",J414,0)</f>
        <v>0</v>
      </c>
      <c r="BF414" s="227">
        <f>IF(N414="snížená",J414,0)</f>
        <v>0</v>
      </c>
      <c r="BG414" s="227">
        <f>IF(N414="zákl. přenesená",J414,0)</f>
        <v>0</v>
      </c>
      <c r="BH414" s="227">
        <f>IF(N414="sníž. přenesená",J414,0)</f>
        <v>0</v>
      </c>
      <c r="BI414" s="227">
        <f>IF(N414="nulová",J414,0)</f>
        <v>0</v>
      </c>
      <c r="BJ414" s="23" t="s">
        <v>146</v>
      </c>
      <c r="BK414" s="227">
        <f>ROUND(I414*H414,0)</f>
        <v>0</v>
      </c>
      <c r="BL414" s="23" t="s">
        <v>231</v>
      </c>
      <c r="BM414" s="23" t="s">
        <v>715</v>
      </c>
    </row>
    <row r="415" s="12" customFormat="1">
      <c r="B415" s="241"/>
      <c r="C415" s="242"/>
      <c r="D415" s="228" t="s">
        <v>150</v>
      </c>
      <c r="E415" s="243" t="s">
        <v>23</v>
      </c>
      <c r="F415" s="244" t="s">
        <v>716</v>
      </c>
      <c r="G415" s="242"/>
      <c r="H415" s="245">
        <v>113.70999999999999</v>
      </c>
      <c r="I415" s="246"/>
      <c r="J415" s="242"/>
      <c r="K415" s="242"/>
      <c r="L415" s="247"/>
      <c r="M415" s="248"/>
      <c r="N415" s="249"/>
      <c r="O415" s="249"/>
      <c r="P415" s="249"/>
      <c r="Q415" s="249"/>
      <c r="R415" s="249"/>
      <c r="S415" s="249"/>
      <c r="T415" s="250"/>
      <c r="AT415" s="251" t="s">
        <v>150</v>
      </c>
      <c r="AU415" s="251" t="s">
        <v>146</v>
      </c>
      <c r="AV415" s="12" t="s">
        <v>146</v>
      </c>
      <c r="AW415" s="12" t="s">
        <v>41</v>
      </c>
      <c r="AX415" s="12" t="s">
        <v>78</v>
      </c>
      <c r="AY415" s="251" t="s">
        <v>138</v>
      </c>
    </row>
    <row r="416" s="13" customFormat="1">
      <c r="B416" s="252"/>
      <c r="C416" s="253"/>
      <c r="D416" s="228" t="s">
        <v>150</v>
      </c>
      <c r="E416" s="254" t="s">
        <v>23</v>
      </c>
      <c r="F416" s="255" t="s">
        <v>153</v>
      </c>
      <c r="G416" s="253"/>
      <c r="H416" s="256">
        <v>113.70999999999999</v>
      </c>
      <c r="I416" s="257"/>
      <c r="J416" s="253"/>
      <c r="K416" s="253"/>
      <c r="L416" s="258"/>
      <c r="M416" s="259"/>
      <c r="N416" s="260"/>
      <c r="O416" s="260"/>
      <c r="P416" s="260"/>
      <c r="Q416" s="260"/>
      <c r="R416" s="260"/>
      <c r="S416" s="260"/>
      <c r="T416" s="261"/>
      <c r="AT416" s="262" t="s">
        <v>150</v>
      </c>
      <c r="AU416" s="262" t="s">
        <v>146</v>
      </c>
      <c r="AV416" s="13" t="s">
        <v>145</v>
      </c>
      <c r="AW416" s="13" t="s">
        <v>41</v>
      </c>
      <c r="AX416" s="13" t="s">
        <v>10</v>
      </c>
      <c r="AY416" s="262" t="s">
        <v>138</v>
      </c>
    </row>
    <row r="417" s="10" customFormat="1" ht="37.44" customHeight="1">
      <c r="B417" s="200"/>
      <c r="C417" s="201"/>
      <c r="D417" s="202" t="s">
        <v>77</v>
      </c>
      <c r="E417" s="203" t="s">
        <v>717</v>
      </c>
      <c r="F417" s="203" t="s">
        <v>718</v>
      </c>
      <c r="G417" s="201"/>
      <c r="H417" s="201"/>
      <c r="I417" s="204"/>
      <c r="J417" s="205">
        <f>BK417</f>
        <v>0</v>
      </c>
      <c r="K417" s="201"/>
      <c r="L417" s="206"/>
      <c r="M417" s="207"/>
      <c r="N417" s="208"/>
      <c r="O417" s="208"/>
      <c r="P417" s="209">
        <f>P418+P421+P423</f>
        <v>0</v>
      </c>
      <c r="Q417" s="208"/>
      <c r="R417" s="209">
        <f>R418+R421+R423</f>
        <v>0</v>
      </c>
      <c r="S417" s="208"/>
      <c r="T417" s="210">
        <f>T418+T421+T423</f>
        <v>0</v>
      </c>
      <c r="AR417" s="211" t="s">
        <v>169</v>
      </c>
      <c r="AT417" s="212" t="s">
        <v>77</v>
      </c>
      <c r="AU417" s="212" t="s">
        <v>78</v>
      </c>
      <c r="AY417" s="211" t="s">
        <v>138</v>
      </c>
      <c r="BK417" s="213">
        <f>BK418+BK421+BK423</f>
        <v>0</v>
      </c>
    </row>
    <row r="418" s="10" customFormat="1" ht="19.92" customHeight="1">
      <c r="B418" s="200"/>
      <c r="C418" s="201"/>
      <c r="D418" s="202" t="s">
        <v>77</v>
      </c>
      <c r="E418" s="214" t="s">
        <v>719</v>
      </c>
      <c r="F418" s="214" t="s">
        <v>720</v>
      </c>
      <c r="G418" s="201"/>
      <c r="H418" s="201"/>
      <c r="I418" s="204"/>
      <c r="J418" s="215">
        <f>BK418</f>
        <v>0</v>
      </c>
      <c r="K418" s="201"/>
      <c r="L418" s="206"/>
      <c r="M418" s="207"/>
      <c r="N418" s="208"/>
      <c r="O418" s="208"/>
      <c r="P418" s="209">
        <f>SUM(P419:P420)</f>
        <v>0</v>
      </c>
      <c r="Q418" s="208"/>
      <c r="R418" s="209">
        <f>SUM(R419:R420)</f>
        <v>0</v>
      </c>
      <c r="S418" s="208"/>
      <c r="T418" s="210">
        <f>SUM(T419:T420)</f>
        <v>0</v>
      </c>
      <c r="AR418" s="211" t="s">
        <v>169</v>
      </c>
      <c r="AT418" s="212" t="s">
        <v>77</v>
      </c>
      <c r="AU418" s="212" t="s">
        <v>10</v>
      </c>
      <c r="AY418" s="211" t="s">
        <v>138</v>
      </c>
      <c r="BK418" s="213">
        <f>SUM(BK419:BK420)</f>
        <v>0</v>
      </c>
    </row>
    <row r="419" s="1" customFormat="1" ht="25.5" customHeight="1">
      <c r="B419" s="45"/>
      <c r="C419" s="216" t="s">
        <v>721</v>
      </c>
      <c r="D419" s="216" t="s">
        <v>140</v>
      </c>
      <c r="E419" s="217" t="s">
        <v>722</v>
      </c>
      <c r="F419" s="218" t="s">
        <v>723</v>
      </c>
      <c r="G419" s="219" t="s">
        <v>724</v>
      </c>
      <c r="H419" s="220">
        <v>1</v>
      </c>
      <c r="I419" s="221"/>
      <c r="J419" s="222">
        <f>ROUND(I419*H419,0)</f>
        <v>0</v>
      </c>
      <c r="K419" s="218" t="s">
        <v>144</v>
      </c>
      <c r="L419" s="71"/>
      <c r="M419" s="223" t="s">
        <v>23</v>
      </c>
      <c r="N419" s="224" t="s">
        <v>50</v>
      </c>
      <c r="O419" s="46"/>
      <c r="P419" s="225">
        <f>O419*H419</f>
        <v>0</v>
      </c>
      <c r="Q419" s="225">
        <v>0</v>
      </c>
      <c r="R419" s="225">
        <f>Q419*H419</f>
        <v>0</v>
      </c>
      <c r="S419" s="225">
        <v>0</v>
      </c>
      <c r="T419" s="226">
        <f>S419*H419</f>
        <v>0</v>
      </c>
      <c r="AR419" s="23" t="s">
        <v>725</v>
      </c>
      <c r="AT419" s="23" t="s">
        <v>140</v>
      </c>
      <c r="AU419" s="23" t="s">
        <v>146</v>
      </c>
      <c r="AY419" s="23" t="s">
        <v>138</v>
      </c>
      <c r="BE419" s="227">
        <f>IF(N419="základní",J419,0)</f>
        <v>0</v>
      </c>
      <c r="BF419" s="227">
        <f>IF(N419="snížená",J419,0)</f>
        <v>0</v>
      </c>
      <c r="BG419" s="227">
        <f>IF(N419="zákl. přenesená",J419,0)</f>
        <v>0</v>
      </c>
      <c r="BH419" s="227">
        <f>IF(N419="sníž. přenesená",J419,0)</f>
        <v>0</v>
      </c>
      <c r="BI419" s="227">
        <f>IF(N419="nulová",J419,0)</f>
        <v>0</v>
      </c>
      <c r="BJ419" s="23" t="s">
        <v>146</v>
      </c>
      <c r="BK419" s="227">
        <f>ROUND(I419*H419,0)</f>
        <v>0</v>
      </c>
      <c r="BL419" s="23" t="s">
        <v>725</v>
      </c>
      <c r="BM419" s="23" t="s">
        <v>726</v>
      </c>
    </row>
    <row r="420" s="1" customFormat="1" ht="25.5" customHeight="1">
      <c r="B420" s="45"/>
      <c r="C420" s="216" t="s">
        <v>727</v>
      </c>
      <c r="D420" s="216" t="s">
        <v>140</v>
      </c>
      <c r="E420" s="217" t="s">
        <v>728</v>
      </c>
      <c r="F420" s="218" t="s">
        <v>729</v>
      </c>
      <c r="G420" s="219" t="s">
        <v>724</v>
      </c>
      <c r="H420" s="220">
        <v>1</v>
      </c>
      <c r="I420" s="221"/>
      <c r="J420" s="222">
        <f>ROUND(I420*H420,0)</f>
        <v>0</v>
      </c>
      <c r="K420" s="218" t="s">
        <v>144</v>
      </c>
      <c r="L420" s="71"/>
      <c r="M420" s="223" t="s">
        <v>23</v>
      </c>
      <c r="N420" s="224" t="s">
        <v>50</v>
      </c>
      <c r="O420" s="46"/>
      <c r="P420" s="225">
        <f>O420*H420</f>
        <v>0</v>
      </c>
      <c r="Q420" s="225">
        <v>0</v>
      </c>
      <c r="R420" s="225">
        <f>Q420*H420</f>
        <v>0</v>
      </c>
      <c r="S420" s="225">
        <v>0</v>
      </c>
      <c r="T420" s="226">
        <f>S420*H420</f>
        <v>0</v>
      </c>
      <c r="AR420" s="23" t="s">
        <v>725</v>
      </c>
      <c r="AT420" s="23" t="s">
        <v>140</v>
      </c>
      <c r="AU420" s="23" t="s">
        <v>146</v>
      </c>
      <c r="AY420" s="23" t="s">
        <v>138</v>
      </c>
      <c r="BE420" s="227">
        <f>IF(N420="základní",J420,0)</f>
        <v>0</v>
      </c>
      <c r="BF420" s="227">
        <f>IF(N420="snížená",J420,0)</f>
        <v>0</v>
      </c>
      <c r="BG420" s="227">
        <f>IF(N420="zákl. přenesená",J420,0)</f>
        <v>0</v>
      </c>
      <c r="BH420" s="227">
        <f>IF(N420="sníž. přenesená",J420,0)</f>
        <v>0</v>
      </c>
      <c r="BI420" s="227">
        <f>IF(N420="nulová",J420,0)</f>
        <v>0</v>
      </c>
      <c r="BJ420" s="23" t="s">
        <v>146</v>
      </c>
      <c r="BK420" s="227">
        <f>ROUND(I420*H420,0)</f>
        <v>0</v>
      </c>
      <c r="BL420" s="23" t="s">
        <v>725</v>
      </c>
      <c r="BM420" s="23" t="s">
        <v>730</v>
      </c>
    </row>
    <row r="421" s="10" customFormat="1" ht="29.88" customHeight="1">
      <c r="B421" s="200"/>
      <c r="C421" s="201"/>
      <c r="D421" s="202" t="s">
        <v>77</v>
      </c>
      <c r="E421" s="214" t="s">
        <v>731</v>
      </c>
      <c r="F421" s="214" t="s">
        <v>732</v>
      </c>
      <c r="G421" s="201"/>
      <c r="H421" s="201"/>
      <c r="I421" s="204"/>
      <c r="J421" s="215">
        <f>BK421</f>
        <v>0</v>
      </c>
      <c r="K421" s="201"/>
      <c r="L421" s="206"/>
      <c r="M421" s="207"/>
      <c r="N421" s="208"/>
      <c r="O421" s="208"/>
      <c r="P421" s="209">
        <f>P422</f>
        <v>0</v>
      </c>
      <c r="Q421" s="208"/>
      <c r="R421" s="209">
        <f>R422</f>
        <v>0</v>
      </c>
      <c r="S421" s="208"/>
      <c r="T421" s="210">
        <f>T422</f>
        <v>0</v>
      </c>
      <c r="AR421" s="211" t="s">
        <v>169</v>
      </c>
      <c r="AT421" s="212" t="s">
        <v>77</v>
      </c>
      <c r="AU421" s="212" t="s">
        <v>10</v>
      </c>
      <c r="AY421" s="211" t="s">
        <v>138</v>
      </c>
      <c r="BK421" s="213">
        <f>BK422</f>
        <v>0</v>
      </c>
    </row>
    <row r="422" s="1" customFormat="1" ht="16.5" customHeight="1">
      <c r="B422" s="45"/>
      <c r="C422" s="216" t="s">
        <v>733</v>
      </c>
      <c r="D422" s="216" t="s">
        <v>140</v>
      </c>
      <c r="E422" s="217" t="s">
        <v>734</v>
      </c>
      <c r="F422" s="218" t="s">
        <v>735</v>
      </c>
      <c r="G422" s="219" t="s">
        <v>724</v>
      </c>
      <c r="H422" s="220">
        <v>1</v>
      </c>
      <c r="I422" s="221"/>
      <c r="J422" s="222">
        <f>ROUND(I422*H422,0)</f>
        <v>0</v>
      </c>
      <c r="K422" s="218" t="s">
        <v>144</v>
      </c>
      <c r="L422" s="71"/>
      <c r="M422" s="223" t="s">
        <v>23</v>
      </c>
      <c r="N422" s="224" t="s">
        <v>50</v>
      </c>
      <c r="O422" s="46"/>
      <c r="P422" s="225">
        <f>O422*H422</f>
        <v>0</v>
      </c>
      <c r="Q422" s="225">
        <v>0</v>
      </c>
      <c r="R422" s="225">
        <f>Q422*H422</f>
        <v>0</v>
      </c>
      <c r="S422" s="225">
        <v>0</v>
      </c>
      <c r="T422" s="226">
        <f>S422*H422</f>
        <v>0</v>
      </c>
      <c r="AR422" s="23" t="s">
        <v>725</v>
      </c>
      <c r="AT422" s="23" t="s">
        <v>140</v>
      </c>
      <c r="AU422" s="23" t="s">
        <v>146</v>
      </c>
      <c r="AY422" s="23" t="s">
        <v>138</v>
      </c>
      <c r="BE422" s="227">
        <f>IF(N422="základní",J422,0)</f>
        <v>0</v>
      </c>
      <c r="BF422" s="227">
        <f>IF(N422="snížená",J422,0)</f>
        <v>0</v>
      </c>
      <c r="BG422" s="227">
        <f>IF(N422="zákl. přenesená",J422,0)</f>
        <v>0</v>
      </c>
      <c r="BH422" s="227">
        <f>IF(N422="sníž. přenesená",J422,0)</f>
        <v>0</v>
      </c>
      <c r="BI422" s="227">
        <f>IF(N422="nulová",J422,0)</f>
        <v>0</v>
      </c>
      <c r="BJ422" s="23" t="s">
        <v>146</v>
      </c>
      <c r="BK422" s="227">
        <f>ROUND(I422*H422,0)</f>
        <v>0</v>
      </c>
      <c r="BL422" s="23" t="s">
        <v>725</v>
      </c>
      <c r="BM422" s="23" t="s">
        <v>736</v>
      </c>
    </row>
    <row r="423" s="10" customFormat="1" ht="29.88" customHeight="1">
      <c r="B423" s="200"/>
      <c r="C423" s="201"/>
      <c r="D423" s="202" t="s">
        <v>77</v>
      </c>
      <c r="E423" s="214" t="s">
        <v>737</v>
      </c>
      <c r="F423" s="214" t="s">
        <v>738</v>
      </c>
      <c r="G423" s="201"/>
      <c r="H423" s="201"/>
      <c r="I423" s="204"/>
      <c r="J423" s="215">
        <f>BK423</f>
        <v>0</v>
      </c>
      <c r="K423" s="201"/>
      <c r="L423" s="206"/>
      <c r="M423" s="207"/>
      <c r="N423" s="208"/>
      <c r="O423" s="208"/>
      <c r="P423" s="209">
        <f>SUM(P424:P426)</f>
        <v>0</v>
      </c>
      <c r="Q423" s="208"/>
      <c r="R423" s="209">
        <f>SUM(R424:R426)</f>
        <v>0</v>
      </c>
      <c r="S423" s="208"/>
      <c r="T423" s="210">
        <f>SUM(T424:T426)</f>
        <v>0</v>
      </c>
      <c r="AR423" s="211" t="s">
        <v>169</v>
      </c>
      <c r="AT423" s="212" t="s">
        <v>77</v>
      </c>
      <c r="AU423" s="212" t="s">
        <v>10</v>
      </c>
      <c r="AY423" s="211" t="s">
        <v>138</v>
      </c>
      <c r="BK423" s="213">
        <f>SUM(BK424:BK426)</f>
        <v>0</v>
      </c>
    </row>
    <row r="424" s="1" customFormat="1" ht="25.5" customHeight="1">
      <c r="B424" s="45"/>
      <c r="C424" s="216" t="s">
        <v>739</v>
      </c>
      <c r="D424" s="216" t="s">
        <v>140</v>
      </c>
      <c r="E424" s="217" t="s">
        <v>740</v>
      </c>
      <c r="F424" s="218" t="s">
        <v>741</v>
      </c>
      <c r="G424" s="219" t="s">
        <v>724</v>
      </c>
      <c r="H424" s="220">
        <v>1</v>
      </c>
      <c r="I424" s="221"/>
      <c r="J424" s="222">
        <f>ROUND(I424*H424,0)</f>
        <v>0</v>
      </c>
      <c r="K424" s="218" t="s">
        <v>144</v>
      </c>
      <c r="L424" s="71"/>
      <c r="M424" s="223" t="s">
        <v>23</v>
      </c>
      <c r="N424" s="224" t="s">
        <v>50</v>
      </c>
      <c r="O424" s="46"/>
      <c r="P424" s="225">
        <f>O424*H424</f>
        <v>0</v>
      </c>
      <c r="Q424" s="225">
        <v>0</v>
      </c>
      <c r="R424" s="225">
        <f>Q424*H424</f>
        <v>0</v>
      </c>
      <c r="S424" s="225">
        <v>0</v>
      </c>
      <c r="T424" s="226">
        <f>S424*H424</f>
        <v>0</v>
      </c>
      <c r="AR424" s="23" t="s">
        <v>725</v>
      </c>
      <c r="AT424" s="23" t="s">
        <v>140</v>
      </c>
      <c r="AU424" s="23" t="s">
        <v>146</v>
      </c>
      <c r="AY424" s="23" t="s">
        <v>138</v>
      </c>
      <c r="BE424" s="227">
        <f>IF(N424="základní",J424,0)</f>
        <v>0</v>
      </c>
      <c r="BF424" s="227">
        <f>IF(N424="snížená",J424,0)</f>
        <v>0</v>
      </c>
      <c r="BG424" s="227">
        <f>IF(N424="zákl. přenesená",J424,0)</f>
        <v>0</v>
      </c>
      <c r="BH424" s="227">
        <f>IF(N424="sníž. přenesená",J424,0)</f>
        <v>0</v>
      </c>
      <c r="BI424" s="227">
        <f>IF(N424="nulová",J424,0)</f>
        <v>0</v>
      </c>
      <c r="BJ424" s="23" t="s">
        <v>146</v>
      </c>
      <c r="BK424" s="227">
        <f>ROUND(I424*H424,0)</f>
        <v>0</v>
      </c>
      <c r="BL424" s="23" t="s">
        <v>725</v>
      </c>
      <c r="BM424" s="23" t="s">
        <v>742</v>
      </c>
    </row>
    <row r="425" s="1" customFormat="1" ht="25.5" customHeight="1">
      <c r="B425" s="45"/>
      <c r="C425" s="216" t="s">
        <v>743</v>
      </c>
      <c r="D425" s="216" t="s">
        <v>140</v>
      </c>
      <c r="E425" s="217" t="s">
        <v>744</v>
      </c>
      <c r="F425" s="218" t="s">
        <v>745</v>
      </c>
      <c r="G425" s="219" t="s">
        <v>724</v>
      </c>
      <c r="H425" s="220">
        <v>1</v>
      </c>
      <c r="I425" s="221"/>
      <c r="J425" s="222">
        <f>ROUND(I425*H425,0)</f>
        <v>0</v>
      </c>
      <c r="K425" s="218" t="s">
        <v>144</v>
      </c>
      <c r="L425" s="71"/>
      <c r="M425" s="223" t="s">
        <v>23</v>
      </c>
      <c r="N425" s="224" t="s">
        <v>50</v>
      </c>
      <c r="O425" s="46"/>
      <c r="P425" s="225">
        <f>O425*H425</f>
        <v>0</v>
      </c>
      <c r="Q425" s="225">
        <v>0</v>
      </c>
      <c r="R425" s="225">
        <f>Q425*H425</f>
        <v>0</v>
      </c>
      <c r="S425" s="225">
        <v>0</v>
      </c>
      <c r="T425" s="226">
        <f>S425*H425</f>
        <v>0</v>
      </c>
      <c r="AR425" s="23" t="s">
        <v>725</v>
      </c>
      <c r="AT425" s="23" t="s">
        <v>140</v>
      </c>
      <c r="AU425" s="23" t="s">
        <v>146</v>
      </c>
      <c r="AY425" s="23" t="s">
        <v>138</v>
      </c>
      <c r="BE425" s="227">
        <f>IF(N425="základní",J425,0)</f>
        <v>0</v>
      </c>
      <c r="BF425" s="227">
        <f>IF(N425="snížená",J425,0)</f>
        <v>0</v>
      </c>
      <c r="BG425" s="227">
        <f>IF(N425="zákl. přenesená",J425,0)</f>
        <v>0</v>
      </c>
      <c r="BH425" s="227">
        <f>IF(N425="sníž. přenesená",J425,0)</f>
        <v>0</v>
      </c>
      <c r="BI425" s="227">
        <f>IF(N425="nulová",J425,0)</f>
        <v>0</v>
      </c>
      <c r="BJ425" s="23" t="s">
        <v>146</v>
      </c>
      <c r="BK425" s="227">
        <f>ROUND(I425*H425,0)</f>
        <v>0</v>
      </c>
      <c r="BL425" s="23" t="s">
        <v>725</v>
      </c>
      <c r="BM425" s="23" t="s">
        <v>746</v>
      </c>
    </row>
    <row r="426" s="1" customFormat="1" ht="25.5" customHeight="1">
      <c r="B426" s="45"/>
      <c r="C426" s="216" t="s">
        <v>747</v>
      </c>
      <c r="D426" s="216" t="s">
        <v>140</v>
      </c>
      <c r="E426" s="217" t="s">
        <v>748</v>
      </c>
      <c r="F426" s="218" t="s">
        <v>749</v>
      </c>
      <c r="G426" s="219" t="s">
        <v>724</v>
      </c>
      <c r="H426" s="220">
        <v>1</v>
      </c>
      <c r="I426" s="221"/>
      <c r="J426" s="222">
        <f>ROUND(I426*H426,0)</f>
        <v>0</v>
      </c>
      <c r="K426" s="218" t="s">
        <v>144</v>
      </c>
      <c r="L426" s="71"/>
      <c r="M426" s="223" t="s">
        <v>23</v>
      </c>
      <c r="N426" s="273" t="s">
        <v>50</v>
      </c>
      <c r="O426" s="274"/>
      <c r="P426" s="275">
        <f>O426*H426</f>
        <v>0</v>
      </c>
      <c r="Q426" s="275">
        <v>0</v>
      </c>
      <c r="R426" s="275">
        <f>Q426*H426</f>
        <v>0</v>
      </c>
      <c r="S426" s="275">
        <v>0</v>
      </c>
      <c r="T426" s="276">
        <f>S426*H426</f>
        <v>0</v>
      </c>
      <c r="AR426" s="23" t="s">
        <v>725</v>
      </c>
      <c r="AT426" s="23" t="s">
        <v>140</v>
      </c>
      <c r="AU426" s="23" t="s">
        <v>146</v>
      </c>
      <c r="AY426" s="23" t="s">
        <v>138</v>
      </c>
      <c r="BE426" s="227">
        <f>IF(N426="základní",J426,0)</f>
        <v>0</v>
      </c>
      <c r="BF426" s="227">
        <f>IF(N426="snížená",J426,0)</f>
        <v>0</v>
      </c>
      <c r="BG426" s="227">
        <f>IF(N426="zákl. přenesená",J426,0)</f>
        <v>0</v>
      </c>
      <c r="BH426" s="227">
        <f>IF(N426="sníž. přenesená",J426,0)</f>
        <v>0</v>
      </c>
      <c r="BI426" s="227">
        <f>IF(N426="nulová",J426,0)</f>
        <v>0</v>
      </c>
      <c r="BJ426" s="23" t="s">
        <v>146</v>
      </c>
      <c r="BK426" s="227">
        <f>ROUND(I426*H426,0)</f>
        <v>0</v>
      </c>
      <c r="BL426" s="23" t="s">
        <v>725</v>
      </c>
      <c r="BM426" s="23" t="s">
        <v>750</v>
      </c>
    </row>
    <row r="427" s="1" customFormat="1" ht="6.96" customHeight="1">
      <c r="B427" s="66"/>
      <c r="C427" s="67"/>
      <c r="D427" s="67"/>
      <c r="E427" s="67"/>
      <c r="F427" s="67"/>
      <c r="G427" s="67"/>
      <c r="H427" s="67"/>
      <c r="I427" s="161"/>
      <c r="J427" s="67"/>
      <c r="K427" s="67"/>
      <c r="L427" s="71"/>
    </row>
  </sheetData>
  <sheetProtection sheet="1" autoFilter="0" formatColumns="0" formatRows="0" objects="1" scenarios="1" spinCount="100000" saltValue="6LLJpeF/JGawI4cvUFY9Xc7fo+4PuNEUQc4wP7YWruU1fJG3buJE9QQ+mydYAfPDYCXCc/g7IXS7/bSu1DYJ9g==" hashValue="MIbNR9rhXgpl4cz5wk/gplLlLODFqoYe9K2YRJjGEECcyIdu0tcE/W8J9eJrIFXOjuBJ0cTiBMTYW7/3Rf7ORQ==" algorithmName="SHA-512" password="CC35"/>
  <autoFilter ref="C97:K426"/>
  <mergeCells count="10">
    <mergeCell ref="E7:H7"/>
    <mergeCell ref="E9:H9"/>
    <mergeCell ref="E24:H24"/>
    <mergeCell ref="E45:H45"/>
    <mergeCell ref="E47:H47"/>
    <mergeCell ref="J51:J52"/>
    <mergeCell ref="E88:H88"/>
    <mergeCell ref="E90:H90"/>
    <mergeCell ref="G1:H1"/>
    <mergeCell ref="L2:V2"/>
  </mergeCells>
  <hyperlinks>
    <hyperlink ref="F1:G1" location="C2" display="1) Krycí list soupisu"/>
    <hyperlink ref="G1:H1" location="C54" display="2) Rekapitulace"/>
    <hyperlink ref="J1" location="C9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7" customWidth="1"/>
    <col min="2" max="2" width="1.664063" style="277" customWidth="1"/>
    <col min="3" max="4" width="5" style="277" customWidth="1"/>
    <col min="5" max="5" width="11.67" style="277" customWidth="1"/>
    <col min="6" max="6" width="9.17" style="277" customWidth="1"/>
    <col min="7" max="7" width="5" style="277" customWidth="1"/>
    <col min="8" max="8" width="77.83" style="277" customWidth="1"/>
    <col min="9" max="10" width="20" style="277" customWidth="1"/>
    <col min="11" max="11" width="1.664063" style="277" customWidth="1"/>
  </cols>
  <sheetData>
    <row r="1" ht="37.5" customHeight="1"/>
    <row r="2" ht="7.5" customHeight="1">
      <c r="B2" s="278"/>
      <c r="C2" s="279"/>
      <c r="D2" s="279"/>
      <c r="E2" s="279"/>
      <c r="F2" s="279"/>
      <c r="G2" s="279"/>
      <c r="H2" s="279"/>
      <c r="I2" s="279"/>
      <c r="J2" s="279"/>
      <c r="K2" s="280"/>
    </row>
    <row r="3" s="14" customFormat="1" ht="45" customHeight="1">
      <c r="B3" s="281"/>
      <c r="C3" s="282" t="s">
        <v>751</v>
      </c>
      <c r="D3" s="282"/>
      <c r="E3" s="282"/>
      <c r="F3" s="282"/>
      <c r="G3" s="282"/>
      <c r="H3" s="282"/>
      <c r="I3" s="282"/>
      <c r="J3" s="282"/>
      <c r="K3" s="283"/>
    </row>
    <row r="4" ht="25.5" customHeight="1">
      <c r="B4" s="284"/>
      <c r="C4" s="285" t="s">
        <v>752</v>
      </c>
      <c r="D4" s="285"/>
      <c r="E4" s="285"/>
      <c r="F4" s="285"/>
      <c r="G4" s="285"/>
      <c r="H4" s="285"/>
      <c r="I4" s="285"/>
      <c r="J4" s="285"/>
      <c r="K4" s="286"/>
    </row>
    <row r="5" ht="5.25" customHeight="1">
      <c r="B5" s="284"/>
      <c r="C5" s="287"/>
      <c r="D5" s="287"/>
      <c r="E5" s="287"/>
      <c r="F5" s="287"/>
      <c r="G5" s="287"/>
      <c r="H5" s="287"/>
      <c r="I5" s="287"/>
      <c r="J5" s="287"/>
      <c r="K5" s="286"/>
    </row>
    <row r="6" ht="15" customHeight="1">
      <c r="B6" s="284"/>
      <c r="C6" s="288" t="s">
        <v>753</v>
      </c>
      <c r="D6" s="288"/>
      <c r="E6" s="288"/>
      <c r="F6" s="288"/>
      <c r="G6" s="288"/>
      <c r="H6" s="288"/>
      <c r="I6" s="288"/>
      <c r="J6" s="288"/>
      <c r="K6" s="286"/>
    </row>
    <row r="7" ht="15" customHeight="1">
      <c r="B7" s="289"/>
      <c r="C7" s="288" t="s">
        <v>754</v>
      </c>
      <c r="D7" s="288"/>
      <c r="E7" s="288"/>
      <c r="F7" s="288"/>
      <c r="G7" s="288"/>
      <c r="H7" s="288"/>
      <c r="I7" s="288"/>
      <c r="J7" s="288"/>
      <c r="K7" s="286"/>
    </row>
    <row r="8" ht="12.75" customHeight="1">
      <c r="B8" s="289"/>
      <c r="C8" s="288"/>
      <c r="D8" s="288"/>
      <c r="E8" s="288"/>
      <c r="F8" s="288"/>
      <c r="G8" s="288"/>
      <c r="H8" s="288"/>
      <c r="I8" s="288"/>
      <c r="J8" s="288"/>
      <c r="K8" s="286"/>
    </row>
    <row r="9" ht="15" customHeight="1">
      <c r="B9" s="289"/>
      <c r="C9" s="288" t="s">
        <v>755</v>
      </c>
      <c r="D9" s="288"/>
      <c r="E9" s="288"/>
      <c r="F9" s="288"/>
      <c r="G9" s="288"/>
      <c r="H9" s="288"/>
      <c r="I9" s="288"/>
      <c r="J9" s="288"/>
      <c r="K9" s="286"/>
    </row>
    <row r="10" ht="15" customHeight="1">
      <c r="B10" s="289"/>
      <c r="C10" s="288"/>
      <c r="D10" s="288" t="s">
        <v>756</v>
      </c>
      <c r="E10" s="288"/>
      <c r="F10" s="288"/>
      <c r="G10" s="288"/>
      <c r="H10" s="288"/>
      <c r="I10" s="288"/>
      <c r="J10" s="288"/>
      <c r="K10" s="286"/>
    </row>
    <row r="11" ht="15" customHeight="1">
      <c r="B11" s="289"/>
      <c r="C11" s="290"/>
      <c r="D11" s="288" t="s">
        <v>757</v>
      </c>
      <c r="E11" s="288"/>
      <c r="F11" s="288"/>
      <c r="G11" s="288"/>
      <c r="H11" s="288"/>
      <c r="I11" s="288"/>
      <c r="J11" s="288"/>
      <c r="K11" s="286"/>
    </row>
    <row r="12" ht="12.75" customHeight="1">
      <c r="B12" s="289"/>
      <c r="C12" s="290"/>
      <c r="D12" s="290"/>
      <c r="E12" s="290"/>
      <c r="F12" s="290"/>
      <c r="G12" s="290"/>
      <c r="H12" s="290"/>
      <c r="I12" s="290"/>
      <c r="J12" s="290"/>
      <c r="K12" s="286"/>
    </row>
    <row r="13" ht="15" customHeight="1">
      <c r="B13" s="289"/>
      <c r="C13" s="290"/>
      <c r="D13" s="288" t="s">
        <v>758</v>
      </c>
      <c r="E13" s="288"/>
      <c r="F13" s="288"/>
      <c r="G13" s="288"/>
      <c r="H13" s="288"/>
      <c r="I13" s="288"/>
      <c r="J13" s="288"/>
      <c r="K13" s="286"/>
    </row>
    <row r="14" ht="15" customHeight="1">
      <c r="B14" s="289"/>
      <c r="C14" s="290"/>
      <c r="D14" s="288" t="s">
        <v>759</v>
      </c>
      <c r="E14" s="288"/>
      <c r="F14" s="288"/>
      <c r="G14" s="288"/>
      <c r="H14" s="288"/>
      <c r="I14" s="288"/>
      <c r="J14" s="288"/>
      <c r="K14" s="286"/>
    </row>
    <row r="15" ht="15" customHeight="1">
      <c r="B15" s="289"/>
      <c r="C15" s="290"/>
      <c r="D15" s="288" t="s">
        <v>760</v>
      </c>
      <c r="E15" s="288"/>
      <c r="F15" s="288"/>
      <c r="G15" s="288"/>
      <c r="H15" s="288"/>
      <c r="I15" s="288"/>
      <c r="J15" s="288"/>
      <c r="K15" s="286"/>
    </row>
    <row r="16" ht="15" customHeight="1">
      <c r="B16" s="289"/>
      <c r="C16" s="290"/>
      <c r="D16" s="290"/>
      <c r="E16" s="291" t="s">
        <v>85</v>
      </c>
      <c r="F16" s="288" t="s">
        <v>761</v>
      </c>
      <c r="G16" s="288"/>
      <c r="H16" s="288"/>
      <c r="I16" s="288"/>
      <c r="J16" s="288"/>
      <c r="K16" s="286"/>
    </row>
    <row r="17" ht="15" customHeight="1">
      <c r="B17" s="289"/>
      <c r="C17" s="290"/>
      <c r="D17" s="290"/>
      <c r="E17" s="291" t="s">
        <v>762</v>
      </c>
      <c r="F17" s="288" t="s">
        <v>763</v>
      </c>
      <c r="G17" s="288"/>
      <c r="H17" s="288"/>
      <c r="I17" s="288"/>
      <c r="J17" s="288"/>
      <c r="K17" s="286"/>
    </row>
    <row r="18" ht="15" customHeight="1">
      <c r="B18" s="289"/>
      <c r="C18" s="290"/>
      <c r="D18" s="290"/>
      <c r="E18" s="291" t="s">
        <v>764</v>
      </c>
      <c r="F18" s="288" t="s">
        <v>765</v>
      </c>
      <c r="G18" s="288"/>
      <c r="H18" s="288"/>
      <c r="I18" s="288"/>
      <c r="J18" s="288"/>
      <c r="K18" s="286"/>
    </row>
    <row r="19" ht="15" customHeight="1">
      <c r="B19" s="289"/>
      <c r="C19" s="290"/>
      <c r="D19" s="290"/>
      <c r="E19" s="291" t="s">
        <v>766</v>
      </c>
      <c r="F19" s="288" t="s">
        <v>767</v>
      </c>
      <c r="G19" s="288"/>
      <c r="H19" s="288"/>
      <c r="I19" s="288"/>
      <c r="J19" s="288"/>
      <c r="K19" s="286"/>
    </row>
    <row r="20" ht="15" customHeight="1">
      <c r="B20" s="289"/>
      <c r="C20" s="290"/>
      <c r="D20" s="290"/>
      <c r="E20" s="291" t="s">
        <v>768</v>
      </c>
      <c r="F20" s="288" t="s">
        <v>769</v>
      </c>
      <c r="G20" s="288"/>
      <c r="H20" s="288"/>
      <c r="I20" s="288"/>
      <c r="J20" s="288"/>
      <c r="K20" s="286"/>
    </row>
    <row r="21" ht="15" customHeight="1">
      <c r="B21" s="289"/>
      <c r="C21" s="290"/>
      <c r="D21" s="290"/>
      <c r="E21" s="291" t="s">
        <v>770</v>
      </c>
      <c r="F21" s="288" t="s">
        <v>771</v>
      </c>
      <c r="G21" s="288"/>
      <c r="H21" s="288"/>
      <c r="I21" s="288"/>
      <c r="J21" s="288"/>
      <c r="K21" s="286"/>
    </row>
    <row r="22" ht="12.75" customHeight="1">
      <c r="B22" s="289"/>
      <c r="C22" s="290"/>
      <c r="D22" s="290"/>
      <c r="E22" s="290"/>
      <c r="F22" s="290"/>
      <c r="G22" s="290"/>
      <c r="H22" s="290"/>
      <c r="I22" s="290"/>
      <c r="J22" s="290"/>
      <c r="K22" s="286"/>
    </row>
    <row r="23" ht="15" customHeight="1">
      <c r="B23" s="289"/>
      <c r="C23" s="288" t="s">
        <v>772</v>
      </c>
      <c r="D23" s="288"/>
      <c r="E23" s="288"/>
      <c r="F23" s="288"/>
      <c r="G23" s="288"/>
      <c r="H23" s="288"/>
      <c r="I23" s="288"/>
      <c r="J23" s="288"/>
      <c r="K23" s="286"/>
    </row>
    <row r="24" ht="15" customHeight="1">
      <c r="B24" s="289"/>
      <c r="C24" s="288" t="s">
        <v>773</v>
      </c>
      <c r="D24" s="288"/>
      <c r="E24" s="288"/>
      <c r="F24" s="288"/>
      <c r="G24" s="288"/>
      <c r="H24" s="288"/>
      <c r="I24" s="288"/>
      <c r="J24" s="288"/>
      <c r="K24" s="286"/>
    </row>
    <row r="25" ht="15" customHeight="1">
      <c r="B25" s="289"/>
      <c r="C25" s="288"/>
      <c r="D25" s="288" t="s">
        <v>774</v>
      </c>
      <c r="E25" s="288"/>
      <c r="F25" s="288"/>
      <c r="G25" s="288"/>
      <c r="H25" s="288"/>
      <c r="I25" s="288"/>
      <c r="J25" s="288"/>
      <c r="K25" s="286"/>
    </row>
    <row r="26" ht="15" customHeight="1">
      <c r="B26" s="289"/>
      <c r="C26" s="290"/>
      <c r="D26" s="288" t="s">
        <v>775</v>
      </c>
      <c r="E26" s="288"/>
      <c r="F26" s="288"/>
      <c r="G26" s="288"/>
      <c r="H26" s="288"/>
      <c r="I26" s="288"/>
      <c r="J26" s="288"/>
      <c r="K26" s="286"/>
    </row>
    <row r="27" ht="12.75" customHeight="1">
      <c r="B27" s="289"/>
      <c r="C27" s="290"/>
      <c r="D27" s="290"/>
      <c r="E27" s="290"/>
      <c r="F27" s="290"/>
      <c r="G27" s="290"/>
      <c r="H27" s="290"/>
      <c r="I27" s="290"/>
      <c r="J27" s="290"/>
      <c r="K27" s="286"/>
    </row>
    <row r="28" ht="15" customHeight="1">
      <c r="B28" s="289"/>
      <c r="C28" s="290"/>
      <c r="D28" s="288" t="s">
        <v>776</v>
      </c>
      <c r="E28" s="288"/>
      <c r="F28" s="288"/>
      <c r="G28" s="288"/>
      <c r="H28" s="288"/>
      <c r="I28" s="288"/>
      <c r="J28" s="288"/>
      <c r="K28" s="286"/>
    </row>
    <row r="29" ht="15" customHeight="1">
      <c r="B29" s="289"/>
      <c r="C29" s="290"/>
      <c r="D29" s="288" t="s">
        <v>777</v>
      </c>
      <c r="E29" s="288"/>
      <c r="F29" s="288"/>
      <c r="G29" s="288"/>
      <c r="H29" s="288"/>
      <c r="I29" s="288"/>
      <c r="J29" s="288"/>
      <c r="K29" s="286"/>
    </row>
    <row r="30" ht="12.75" customHeight="1">
      <c r="B30" s="289"/>
      <c r="C30" s="290"/>
      <c r="D30" s="290"/>
      <c r="E30" s="290"/>
      <c r="F30" s="290"/>
      <c r="G30" s="290"/>
      <c r="H30" s="290"/>
      <c r="I30" s="290"/>
      <c r="J30" s="290"/>
      <c r="K30" s="286"/>
    </row>
    <row r="31" ht="15" customHeight="1">
      <c r="B31" s="289"/>
      <c r="C31" s="290"/>
      <c r="D31" s="288" t="s">
        <v>778</v>
      </c>
      <c r="E31" s="288"/>
      <c r="F31" s="288"/>
      <c r="G31" s="288"/>
      <c r="H31" s="288"/>
      <c r="I31" s="288"/>
      <c r="J31" s="288"/>
      <c r="K31" s="286"/>
    </row>
    <row r="32" ht="15" customHeight="1">
      <c r="B32" s="289"/>
      <c r="C32" s="290"/>
      <c r="D32" s="288" t="s">
        <v>779</v>
      </c>
      <c r="E32" s="288"/>
      <c r="F32" s="288"/>
      <c r="G32" s="288"/>
      <c r="H32" s="288"/>
      <c r="I32" s="288"/>
      <c r="J32" s="288"/>
      <c r="K32" s="286"/>
    </row>
    <row r="33" ht="15" customHeight="1">
      <c r="B33" s="289"/>
      <c r="C33" s="290"/>
      <c r="D33" s="288" t="s">
        <v>780</v>
      </c>
      <c r="E33" s="288"/>
      <c r="F33" s="288"/>
      <c r="G33" s="288"/>
      <c r="H33" s="288"/>
      <c r="I33" s="288"/>
      <c r="J33" s="288"/>
      <c r="K33" s="286"/>
    </row>
    <row r="34" ht="15" customHeight="1">
      <c r="B34" s="289"/>
      <c r="C34" s="290"/>
      <c r="D34" s="288"/>
      <c r="E34" s="292" t="s">
        <v>123</v>
      </c>
      <c r="F34" s="288"/>
      <c r="G34" s="288" t="s">
        <v>781</v>
      </c>
      <c r="H34" s="288"/>
      <c r="I34" s="288"/>
      <c r="J34" s="288"/>
      <c r="K34" s="286"/>
    </row>
    <row r="35" ht="30.75" customHeight="1">
      <c r="B35" s="289"/>
      <c r="C35" s="290"/>
      <c r="D35" s="288"/>
      <c r="E35" s="292" t="s">
        <v>782</v>
      </c>
      <c r="F35" s="288"/>
      <c r="G35" s="288" t="s">
        <v>783</v>
      </c>
      <c r="H35" s="288"/>
      <c r="I35" s="288"/>
      <c r="J35" s="288"/>
      <c r="K35" s="286"/>
    </row>
    <row r="36" ht="15" customHeight="1">
      <c r="B36" s="289"/>
      <c r="C36" s="290"/>
      <c r="D36" s="288"/>
      <c r="E36" s="292" t="s">
        <v>59</v>
      </c>
      <c r="F36" s="288"/>
      <c r="G36" s="288" t="s">
        <v>784</v>
      </c>
      <c r="H36" s="288"/>
      <c r="I36" s="288"/>
      <c r="J36" s="288"/>
      <c r="K36" s="286"/>
    </row>
    <row r="37" ht="15" customHeight="1">
      <c r="B37" s="289"/>
      <c r="C37" s="290"/>
      <c r="D37" s="288"/>
      <c r="E37" s="292" t="s">
        <v>124</v>
      </c>
      <c r="F37" s="288"/>
      <c r="G37" s="288" t="s">
        <v>785</v>
      </c>
      <c r="H37" s="288"/>
      <c r="I37" s="288"/>
      <c r="J37" s="288"/>
      <c r="K37" s="286"/>
    </row>
    <row r="38" ht="15" customHeight="1">
      <c r="B38" s="289"/>
      <c r="C38" s="290"/>
      <c r="D38" s="288"/>
      <c r="E38" s="292" t="s">
        <v>125</v>
      </c>
      <c r="F38" s="288"/>
      <c r="G38" s="288" t="s">
        <v>786</v>
      </c>
      <c r="H38" s="288"/>
      <c r="I38" s="288"/>
      <c r="J38" s="288"/>
      <c r="K38" s="286"/>
    </row>
    <row r="39" ht="15" customHeight="1">
      <c r="B39" s="289"/>
      <c r="C39" s="290"/>
      <c r="D39" s="288"/>
      <c r="E39" s="292" t="s">
        <v>126</v>
      </c>
      <c r="F39" s="288"/>
      <c r="G39" s="288" t="s">
        <v>787</v>
      </c>
      <c r="H39" s="288"/>
      <c r="I39" s="288"/>
      <c r="J39" s="288"/>
      <c r="K39" s="286"/>
    </row>
    <row r="40" ht="15" customHeight="1">
      <c r="B40" s="289"/>
      <c r="C40" s="290"/>
      <c r="D40" s="288"/>
      <c r="E40" s="292" t="s">
        <v>788</v>
      </c>
      <c r="F40" s="288"/>
      <c r="G40" s="288" t="s">
        <v>789</v>
      </c>
      <c r="H40" s="288"/>
      <c r="I40" s="288"/>
      <c r="J40" s="288"/>
      <c r="K40" s="286"/>
    </row>
    <row r="41" ht="15" customHeight="1">
      <c r="B41" s="289"/>
      <c r="C41" s="290"/>
      <c r="D41" s="288"/>
      <c r="E41" s="292"/>
      <c r="F41" s="288"/>
      <c r="G41" s="288" t="s">
        <v>790</v>
      </c>
      <c r="H41" s="288"/>
      <c r="I41" s="288"/>
      <c r="J41" s="288"/>
      <c r="K41" s="286"/>
    </row>
    <row r="42" ht="15" customHeight="1">
      <c r="B42" s="289"/>
      <c r="C42" s="290"/>
      <c r="D42" s="288"/>
      <c r="E42" s="292" t="s">
        <v>791</v>
      </c>
      <c r="F42" s="288"/>
      <c r="G42" s="288" t="s">
        <v>792</v>
      </c>
      <c r="H42" s="288"/>
      <c r="I42" s="288"/>
      <c r="J42" s="288"/>
      <c r="K42" s="286"/>
    </row>
    <row r="43" ht="15" customHeight="1">
      <c r="B43" s="289"/>
      <c r="C43" s="290"/>
      <c r="D43" s="288"/>
      <c r="E43" s="292" t="s">
        <v>128</v>
      </c>
      <c r="F43" s="288"/>
      <c r="G43" s="288" t="s">
        <v>793</v>
      </c>
      <c r="H43" s="288"/>
      <c r="I43" s="288"/>
      <c r="J43" s="288"/>
      <c r="K43" s="286"/>
    </row>
    <row r="44" ht="12.75" customHeight="1">
      <c r="B44" s="289"/>
      <c r="C44" s="290"/>
      <c r="D44" s="288"/>
      <c r="E44" s="288"/>
      <c r="F44" s="288"/>
      <c r="G44" s="288"/>
      <c r="H44" s="288"/>
      <c r="I44" s="288"/>
      <c r="J44" s="288"/>
      <c r="K44" s="286"/>
    </row>
    <row r="45" ht="15" customHeight="1">
      <c r="B45" s="289"/>
      <c r="C45" s="290"/>
      <c r="D45" s="288" t="s">
        <v>794</v>
      </c>
      <c r="E45" s="288"/>
      <c r="F45" s="288"/>
      <c r="G45" s="288"/>
      <c r="H45" s="288"/>
      <c r="I45" s="288"/>
      <c r="J45" s="288"/>
      <c r="K45" s="286"/>
    </row>
    <row r="46" ht="15" customHeight="1">
      <c r="B46" s="289"/>
      <c r="C46" s="290"/>
      <c r="D46" s="290"/>
      <c r="E46" s="288" t="s">
        <v>795</v>
      </c>
      <c r="F46" s="288"/>
      <c r="G46" s="288"/>
      <c r="H46" s="288"/>
      <c r="I46" s="288"/>
      <c r="J46" s="288"/>
      <c r="K46" s="286"/>
    </row>
    <row r="47" ht="15" customHeight="1">
      <c r="B47" s="289"/>
      <c r="C47" s="290"/>
      <c r="D47" s="290"/>
      <c r="E47" s="288" t="s">
        <v>796</v>
      </c>
      <c r="F47" s="288"/>
      <c r="G47" s="288"/>
      <c r="H47" s="288"/>
      <c r="I47" s="288"/>
      <c r="J47" s="288"/>
      <c r="K47" s="286"/>
    </row>
    <row r="48" ht="15" customHeight="1">
      <c r="B48" s="289"/>
      <c r="C48" s="290"/>
      <c r="D48" s="290"/>
      <c r="E48" s="288" t="s">
        <v>797</v>
      </c>
      <c r="F48" s="288"/>
      <c r="G48" s="288"/>
      <c r="H48" s="288"/>
      <c r="I48" s="288"/>
      <c r="J48" s="288"/>
      <c r="K48" s="286"/>
    </row>
    <row r="49" ht="15" customHeight="1">
      <c r="B49" s="289"/>
      <c r="C49" s="290"/>
      <c r="D49" s="288" t="s">
        <v>798</v>
      </c>
      <c r="E49" s="288"/>
      <c r="F49" s="288"/>
      <c r="G49" s="288"/>
      <c r="H49" s="288"/>
      <c r="I49" s="288"/>
      <c r="J49" s="288"/>
      <c r="K49" s="286"/>
    </row>
    <row r="50" ht="25.5" customHeight="1">
      <c r="B50" s="284"/>
      <c r="C50" s="285" t="s">
        <v>799</v>
      </c>
      <c r="D50" s="285"/>
      <c r="E50" s="285"/>
      <c r="F50" s="285"/>
      <c r="G50" s="285"/>
      <c r="H50" s="285"/>
      <c r="I50" s="285"/>
      <c r="J50" s="285"/>
      <c r="K50" s="286"/>
    </row>
    <row r="51" ht="5.25" customHeight="1">
      <c r="B51" s="284"/>
      <c r="C51" s="287"/>
      <c r="D51" s="287"/>
      <c r="E51" s="287"/>
      <c r="F51" s="287"/>
      <c r="G51" s="287"/>
      <c r="H51" s="287"/>
      <c r="I51" s="287"/>
      <c r="J51" s="287"/>
      <c r="K51" s="286"/>
    </row>
    <row r="52" ht="15" customHeight="1">
      <c r="B52" s="284"/>
      <c r="C52" s="288" t="s">
        <v>800</v>
      </c>
      <c r="D52" s="288"/>
      <c r="E52" s="288"/>
      <c r="F52" s="288"/>
      <c r="G52" s="288"/>
      <c r="H52" s="288"/>
      <c r="I52" s="288"/>
      <c r="J52" s="288"/>
      <c r="K52" s="286"/>
    </row>
    <row r="53" ht="15" customHeight="1">
      <c r="B53" s="284"/>
      <c r="C53" s="288" t="s">
        <v>801</v>
      </c>
      <c r="D53" s="288"/>
      <c r="E53" s="288"/>
      <c r="F53" s="288"/>
      <c r="G53" s="288"/>
      <c r="H53" s="288"/>
      <c r="I53" s="288"/>
      <c r="J53" s="288"/>
      <c r="K53" s="286"/>
    </row>
    <row r="54" ht="12.75" customHeight="1">
      <c r="B54" s="284"/>
      <c r="C54" s="288"/>
      <c r="D54" s="288"/>
      <c r="E54" s="288"/>
      <c r="F54" s="288"/>
      <c r="G54" s="288"/>
      <c r="H54" s="288"/>
      <c r="I54" s="288"/>
      <c r="J54" s="288"/>
      <c r="K54" s="286"/>
    </row>
    <row r="55" ht="15" customHeight="1">
      <c r="B55" s="284"/>
      <c r="C55" s="288" t="s">
        <v>802</v>
      </c>
      <c r="D55" s="288"/>
      <c r="E55" s="288"/>
      <c r="F55" s="288"/>
      <c r="G55" s="288"/>
      <c r="H55" s="288"/>
      <c r="I55" s="288"/>
      <c r="J55" s="288"/>
      <c r="K55" s="286"/>
    </row>
    <row r="56" ht="15" customHeight="1">
      <c r="B56" s="284"/>
      <c r="C56" s="290"/>
      <c r="D56" s="288" t="s">
        <v>803</v>
      </c>
      <c r="E56" s="288"/>
      <c r="F56" s="288"/>
      <c r="G56" s="288"/>
      <c r="H56" s="288"/>
      <c r="I56" s="288"/>
      <c r="J56" s="288"/>
      <c r="K56" s="286"/>
    </row>
    <row r="57" ht="15" customHeight="1">
      <c r="B57" s="284"/>
      <c r="C57" s="290"/>
      <c r="D57" s="288" t="s">
        <v>804</v>
      </c>
      <c r="E57" s="288"/>
      <c r="F57" s="288"/>
      <c r="G57" s="288"/>
      <c r="H57" s="288"/>
      <c r="I57" s="288"/>
      <c r="J57" s="288"/>
      <c r="K57" s="286"/>
    </row>
    <row r="58" ht="15" customHeight="1">
      <c r="B58" s="284"/>
      <c r="C58" s="290"/>
      <c r="D58" s="288" t="s">
        <v>805</v>
      </c>
      <c r="E58" s="288"/>
      <c r="F58" s="288"/>
      <c r="G58" s="288"/>
      <c r="H58" s="288"/>
      <c r="I58" s="288"/>
      <c r="J58" s="288"/>
      <c r="K58" s="286"/>
    </row>
    <row r="59" ht="15" customHeight="1">
      <c r="B59" s="284"/>
      <c r="C59" s="290"/>
      <c r="D59" s="288" t="s">
        <v>806</v>
      </c>
      <c r="E59" s="288"/>
      <c r="F59" s="288"/>
      <c r="G59" s="288"/>
      <c r="H59" s="288"/>
      <c r="I59" s="288"/>
      <c r="J59" s="288"/>
      <c r="K59" s="286"/>
    </row>
    <row r="60" ht="15" customHeight="1">
      <c r="B60" s="284"/>
      <c r="C60" s="290"/>
      <c r="D60" s="293" t="s">
        <v>807</v>
      </c>
      <c r="E60" s="293"/>
      <c r="F60" s="293"/>
      <c r="G60" s="293"/>
      <c r="H60" s="293"/>
      <c r="I60" s="293"/>
      <c r="J60" s="293"/>
      <c r="K60" s="286"/>
    </row>
    <row r="61" ht="15" customHeight="1">
      <c r="B61" s="284"/>
      <c r="C61" s="290"/>
      <c r="D61" s="288" t="s">
        <v>808</v>
      </c>
      <c r="E61" s="288"/>
      <c r="F61" s="288"/>
      <c r="G61" s="288"/>
      <c r="H61" s="288"/>
      <c r="I61" s="288"/>
      <c r="J61" s="288"/>
      <c r="K61" s="286"/>
    </row>
    <row r="62" ht="12.75" customHeight="1">
      <c r="B62" s="284"/>
      <c r="C62" s="290"/>
      <c r="D62" s="290"/>
      <c r="E62" s="294"/>
      <c r="F62" s="290"/>
      <c r="G62" s="290"/>
      <c r="H62" s="290"/>
      <c r="I62" s="290"/>
      <c r="J62" s="290"/>
      <c r="K62" s="286"/>
    </row>
    <row r="63" ht="15" customHeight="1">
      <c r="B63" s="284"/>
      <c r="C63" s="290"/>
      <c r="D63" s="288" t="s">
        <v>809</v>
      </c>
      <c r="E63" s="288"/>
      <c r="F63" s="288"/>
      <c r="G63" s="288"/>
      <c r="H63" s="288"/>
      <c r="I63" s="288"/>
      <c r="J63" s="288"/>
      <c r="K63" s="286"/>
    </row>
    <row r="64" ht="15" customHeight="1">
      <c r="B64" s="284"/>
      <c r="C64" s="290"/>
      <c r="D64" s="293" t="s">
        <v>810</v>
      </c>
      <c r="E64" s="293"/>
      <c r="F64" s="293"/>
      <c r="G64" s="293"/>
      <c r="H64" s="293"/>
      <c r="I64" s="293"/>
      <c r="J64" s="293"/>
      <c r="K64" s="286"/>
    </row>
    <row r="65" ht="15" customHeight="1">
      <c r="B65" s="284"/>
      <c r="C65" s="290"/>
      <c r="D65" s="288" t="s">
        <v>811</v>
      </c>
      <c r="E65" s="288"/>
      <c r="F65" s="288"/>
      <c r="G65" s="288"/>
      <c r="H65" s="288"/>
      <c r="I65" s="288"/>
      <c r="J65" s="288"/>
      <c r="K65" s="286"/>
    </row>
    <row r="66" ht="15" customHeight="1">
      <c r="B66" s="284"/>
      <c r="C66" s="290"/>
      <c r="D66" s="288" t="s">
        <v>812</v>
      </c>
      <c r="E66" s="288"/>
      <c r="F66" s="288"/>
      <c r="G66" s="288"/>
      <c r="H66" s="288"/>
      <c r="I66" s="288"/>
      <c r="J66" s="288"/>
      <c r="K66" s="286"/>
    </row>
    <row r="67" ht="15" customHeight="1">
      <c r="B67" s="284"/>
      <c r="C67" s="290"/>
      <c r="D67" s="288" t="s">
        <v>813</v>
      </c>
      <c r="E67" s="288"/>
      <c r="F67" s="288"/>
      <c r="G67" s="288"/>
      <c r="H67" s="288"/>
      <c r="I67" s="288"/>
      <c r="J67" s="288"/>
      <c r="K67" s="286"/>
    </row>
    <row r="68" ht="15" customHeight="1">
      <c r="B68" s="284"/>
      <c r="C68" s="290"/>
      <c r="D68" s="288" t="s">
        <v>814</v>
      </c>
      <c r="E68" s="288"/>
      <c r="F68" s="288"/>
      <c r="G68" s="288"/>
      <c r="H68" s="288"/>
      <c r="I68" s="288"/>
      <c r="J68" s="288"/>
      <c r="K68" s="286"/>
    </row>
    <row r="69" ht="12.75" customHeight="1">
      <c r="B69" s="295"/>
      <c r="C69" s="296"/>
      <c r="D69" s="296"/>
      <c r="E69" s="296"/>
      <c r="F69" s="296"/>
      <c r="G69" s="296"/>
      <c r="H69" s="296"/>
      <c r="I69" s="296"/>
      <c r="J69" s="296"/>
      <c r="K69" s="297"/>
    </row>
    <row r="70" ht="18.75" customHeight="1">
      <c r="B70" s="298"/>
      <c r="C70" s="298"/>
      <c r="D70" s="298"/>
      <c r="E70" s="298"/>
      <c r="F70" s="298"/>
      <c r="G70" s="298"/>
      <c r="H70" s="298"/>
      <c r="I70" s="298"/>
      <c r="J70" s="298"/>
      <c r="K70" s="299"/>
    </row>
    <row r="71" ht="18.75" customHeight="1">
      <c r="B71" s="299"/>
      <c r="C71" s="299"/>
      <c r="D71" s="299"/>
      <c r="E71" s="299"/>
      <c r="F71" s="299"/>
      <c r="G71" s="299"/>
      <c r="H71" s="299"/>
      <c r="I71" s="299"/>
      <c r="J71" s="299"/>
      <c r="K71" s="299"/>
    </row>
    <row r="72" ht="7.5" customHeight="1">
      <c r="B72" s="300"/>
      <c r="C72" s="301"/>
      <c r="D72" s="301"/>
      <c r="E72" s="301"/>
      <c r="F72" s="301"/>
      <c r="G72" s="301"/>
      <c r="H72" s="301"/>
      <c r="I72" s="301"/>
      <c r="J72" s="301"/>
      <c r="K72" s="302"/>
    </row>
    <row r="73" ht="45" customHeight="1">
      <c r="B73" s="303"/>
      <c r="C73" s="304" t="s">
        <v>91</v>
      </c>
      <c r="D73" s="304"/>
      <c r="E73" s="304"/>
      <c r="F73" s="304"/>
      <c r="G73" s="304"/>
      <c r="H73" s="304"/>
      <c r="I73" s="304"/>
      <c r="J73" s="304"/>
      <c r="K73" s="305"/>
    </row>
    <row r="74" ht="17.25" customHeight="1">
      <c r="B74" s="303"/>
      <c r="C74" s="306" t="s">
        <v>815</v>
      </c>
      <c r="D74" s="306"/>
      <c r="E74" s="306"/>
      <c r="F74" s="306" t="s">
        <v>816</v>
      </c>
      <c r="G74" s="307"/>
      <c r="H74" s="306" t="s">
        <v>124</v>
      </c>
      <c r="I74" s="306" t="s">
        <v>63</v>
      </c>
      <c r="J74" s="306" t="s">
        <v>817</v>
      </c>
      <c r="K74" s="305"/>
    </row>
    <row r="75" ht="17.25" customHeight="1">
      <c r="B75" s="303"/>
      <c r="C75" s="308" t="s">
        <v>818</v>
      </c>
      <c r="D75" s="308"/>
      <c r="E75" s="308"/>
      <c r="F75" s="309" t="s">
        <v>819</v>
      </c>
      <c r="G75" s="310"/>
      <c r="H75" s="308"/>
      <c r="I75" s="308"/>
      <c r="J75" s="308" t="s">
        <v>820</v>
      </c>
      <c r="K75" s="305"/>
    </row>
    <row r="76" ht="5.25" customHeight="1">
      <c r="B76" s="303"/>
      <c r="C76" s="311"/>
      <c r="D76" s="311"/>
      <c r="E76" s="311"/>
      <c r="F76" s="311"/>
      <c r="G76" s="312"/>
      <c r="H76" s="311"/>
      <c r="I76" s="311"/>
      <c r="J76" s="311"/>
      <c r="K76" s="305"/>
    </row>
    <row r="77" ht="15" customHeight="1">
      <c r="B77" s="303"/>
      <c r="C77" s="292" t="s">
        <v>59</v>
      </c>
      <c r="D77" s="311"/>
      <c r="E77" s="311"/>
      <c r="F77" s="313" t="s">
        <v>821</v>
      </c>
      <c r="G77" s="312"/>
      <c r="H77" s="292" t="s">
        <v>822</v>
      </c>
      <c r="I77" s="292" t="s">
        <v>823</v>
      </c>
      <c r="J77" s="292">
        <v>20</v>
      </c>
      <c r="K77" s="305"/>
    </row>
    <row r="78" ht="15" customHeight="1">
      <c r="B78" s="303"/>
      <c r="C78" s="292" t="s">
        <v>824</v>
      </c>
      <c r="D78" s="292"/>
      <c r="E78" s="292"/>
      <c r="F78" s="313" t="s">
        <v>821</v>
      </c>
      <c r="G78" s="312"/>
      <c r="H78" s="292" t="s">
        <v>825</v>
      </c>
      <c r="I78" s="292" t="s">
        <v>823</v>
      </c>
      <c r="J78" s="292">
        <v>120</v>
      </c>
      <c r="K78" s="305"/>
    </row>
    <row r="79" ht="15" customHeight="1">
      <c r="B79" s="314"/>
      <c r="C79" s="292" t="s">
        <v>826</v>
      </c>
      <c r="D79" s="292"/>
      <c r="E79" s="292"/>
      <c r="F79" s="313" t="s">
        <v>827</v>
      </c>
      <c r="G79" s="312"/>
      <c r="H79" s="292" t="s">
        <v>828</v>
      </c>
      <c r="I79" s="292" t="s">
        <v>823</v>
      </c>
      <c r="J79" s="292">
        <v>50</v>
      </c>
      <c r="K79" s="305"/>
    </row>
    <row r="80" ht="15" customHeight="1">
      <c r="B80" s="314"/>
      <c r="C80" s="292" t="s">
        <v>829</v>
      </c>
      <c r="D80" s="292"/>
      <c r="E80" s="292"/>
      <c r="F80" s="313" t="s">
        <v>821</v>
      </c>
      <c r="G80" s="312"/>
      <c r="H80" s="292" t="s">
        <v>830</v>
      </c>
      <c r="I80" s="292" t="s">
        <v>831</v>
      </c>
      <c r="J80" s="292"/>
      <c r="K80" s="305"/>
    </row>
    <row r="81" ht="15" customHeight="1">
      <c r="B81" s="314"/>
      <c r="C81" s="315" t="s">
        <v>832</v>
      </c>
      <c r="D81" s="315"/>
      <c r="E81" s="315"/>
      <c r="F81" s="316" t="s">
        <v>827</v>
      </c>
      <c r="G81" s="315"/>
      <c r="H81" s="315" t="s">
        <v>833</v>
      </c>
      <c r="I81" s="315" t="s">
        <v>823</v>
      </c>
      <c r="J81" s="315">
        <v>15</v>
      </c>
      <c r="K81" s="305"/>
    </row>
    <row r="82" ht="15" customHeight="1">
      <c r="B82" s="314"/>
      <c r="C82" s="315" t="s">
        <v>834</v>
      </c>
      <c r="D82" s="315"/>
      <c r="E82" s="315"/>
      <c r="F82" s="316" t="s">
        <v>827</v>
      </c>
      <c r="G82" s="315"/>
      <c r="H82" s="315" t="s">
        <v>835</v>
      </c>
      <c r="I82" s="315" t="s">
        <v>823</v>
      </c>
      <c r="J82" s="315">
        <v>15</v>
      </c>
      <c r="K82" s="305"/>
    </row>
    <row r="83" ht="15" customHeight="1">
      <c r="B83" s="314"/>
      <c r="C83" s="315" t="s">
        <v>836</v>
      </c>
      <c r="D83" s="315"/>
      <c r="E83" s="315"/>
      <c r="F83" s="316" t="s">
        <v>827</v>
      </c>
      <c r="G83" s="315"/>
      <c r="H83" s="315" t="s">
        <v>837</v>
      </c>
      <c r="I83" s="315" t="s">
        <v>823</v>
      </c>
      <c r="J83" s="315">
        <v>20</v>
      </c>
      <c r="K83" s="305"/>
    </row>
    <row r="84" ht="15" customHeight="1">
      <c r="B84" s="314"/>
      <c r="C84" s="315" t="s">
        <v>838</v>
      </c>
      <c r="D84" s="315"/>
      <c r="E84" s="315"/>
      <c r="F84" s="316" t="s">
        <v>827</v>
      </c>
      <c r="G84" s="315"/>
      <c r="H84" s="315" t="s">
        <v>839</v>
      </c>
      <c r="I84" s="315" t="s">
        <v>823</v>
      </c>
      <c r="J84" s="315">
        <v>20</v>
      </c>
      <c r="K84" s="305"/>
    </row>
    <row r="85" ht="15" customHeight="1">
      <c r="B85" s="314"/>
      <c r="C85" s="292" t="s">
        <v>840</v>
      </c>
      <c r="D85" s="292"/>
      <c r="E85" s="292"/>
      <c r="F85" s="313" t="s">
        <v>827</v>
      </c>
      <c r="G85" s="312"/>
      <c r="H85" s="292" t="s">
        <v>841</v>
      </c>
      <c r="I85" s="292" t="s">
        <v>823</v>
      </c>
      <c r="J85" s="292">
        <v>50</v>
      </c>
      <c r="K85" s="305"/>
    </row>
    <row r="86" ht="15" customHeight="1">
      <c r="B86" s="314"/>
      <c r="C86" s="292" t="s">
        <v>842</v>
      </c>
      <c r="D86" s="292"/>
      <c r="E86" s="292"/>
      <c r="F86" s="313" t="s">
        <v>827</v>
      </c>
      <c r="G86" s="312"/>
      <c r="H86" s="292" t="s">
        <v>843</v>
      </c>
      <c r="I86" s="292" t="s">
        <v>823</v>
      </c>
      <c r="J86" s="292">
        <v>20</v>
      </c>
      <c r="K86" s="305"/>
    </row>
    <row r="87" ht="15" customHeight="1">
      <c r="B87" s="314"/>
      <c r="C87" s="292" t="s">
        <v>844</v>
      </c>
      <c r="D87" s="292"/>
      <c r="E87" s="292"/>
      <c r="F87" s="313" t="s">
        <v>827</v>
      </c>
      <c r="G87" s="312"/>
      <c r="H87" s="292" t="s">
        <v>845</v>
      </c>
      <c r="I87" s="292" t="s">
        <v>823</v>
      </c>
      <c r="J87" s="292">
        <v>20</v>
      </c>
      <c r="K87" s="305"/>
    </row>
    <row r="88" ht="15" customHeight="1">
      <c r="B88" s="314"/>
      <c r="C88" s="292" t="s">
        <v>846</v>
      </c>
      <c r="D88" s="292"/>
      <c r="E88" s="292"/>
      <c r="F88" s="313" t="s">
        <v>827</v>
      </c>
      <c r="G88" s="312"/>
      <c r="H88" s="292" t="s">
        <v>847</v>
      </c>
      <c r="I88" s="292" t="s">
        <v>823</v>
      </c>
      <c r="J88" s="292">
        <v>50</v>
      </c>
      <c r="K88" s="305"/>
    </row>
    <row r="89" ht="15" customHeight="1">
      <c r="B89" s="314"/>
      <c r="C89" s="292" t="s">
        <v>848</v>
      </c>
      <c r="D89" s="292"/>
      <c r="E89" s="292"/>
      <c r="F89" s="313" t="s">
        <v>827</v>
      </c>
      <c r="G89" s="312"/>
      <c r="H89" s="292" t="s">
        <v>848</v>
      </c>
      <c r="I89" s="292" t="s">
        <v>823</v>
      </c>
      <c r="J89" s="292">
        <v>50</v>
      </c>
      <c r="K89" s="305"/>
    </row>
    <row r="90" ht="15" customHeight="1">
      <c r="B90" s="314"/>
      <c r="C90" s="292" t="s">
        <v>129</v>
      </c>
      <c r="D90" s="292"/>
      <c r="E90" s="292"/>
      <c r="F90" s="313" t="s">
        <v>827</v>
      </c>
      <c r="G90" s="312"/>
      <c r="H90" s="292" t="s">
        <v>849</v>
      </c>
      <c r="I90" s="292" t="s">
        <v>823</v>
      </c>
      <c r="J90" s="292">
        <v>255</v>
      </c>
      <c r="K90" s="305"/>
    </row>
    <row r="91" ht="15" customHeight="1">
      <c r="B91" s="314"/>
      <c r="C91" s="292" t="s">
        <v>850</v>
      </c>
      <c r="D91" s="292"/>
      <c r="E91" s="292"/>
      <c r="F91" s="313" t="s">
        <v>821</v>
      </c>
      <c r="G91" s="312"/>
      <c r="H91" s="292" t="s">
        <v>851</v>
      </c>
      <c r="I91" s="292" t="s">
        <v>852</v>
      </c>
      <c r="J91" s="292"/>
      <c r="K91" s="305"/>
    </row>
    <row r="92" ht="15" customHeight="1">
      <c r="B92" s="314"/>
      <c r="C92" s="292" t="s">
        <v>853</v>
      </c>
      <c r="D92" s="292"/>
      <c r="E92" s="292"/>
      <c r="F92" s="313" t="s">
        <v>821</v>
      </c>
      <c r="G92" s="312"/>
      <c r="H92" s="292" t="s">
        <v>854</v>
      </c>
      <c r="I92" s="292" t="s">
        <v>855</v>
      </c>
      <c r="J92" s="292"/>
      <c r="K92" s="305"/>
    </row>
    <row r="93" ht="15" customHeight="1">
      <c r="B93" s="314"/>
      <c r="C93" s="292" t="s">
        <v>856</v>
      </c>
      <c r="D93" s="292"/>
      <c r="E93" s="292"/>
      <c r="F93" s="313" t="s">
        <v>821</v>
      </c>
      <c r="G93" s="312"/>
      <c r="H93" s="292" t="s">
        <v>856</v>
      </c>
      <c r="I93" s="292" t="s">
        <v>855</v>
      </c>
      <c r="J93" s="292"/>
      <c r="K93" s="305"/>
    </row>
    <row r="94" ht="15" customHeight="1">
      <c r="B94" s="314"/>
      <c r="C94" s="292" t="s">
        <v>44</v>
      </c>
      <c r="D94" s="292"/>
      <c r="E94" s="292"/>
      <c r="F94" s="313" t="s">
        <v>821</v>
      </c>
      <c r="G94" s="312"/>
      <c r="H94" s="292" t="s">
        <v>857</v>
      </c>
      <c r="I94" s="292" t="s">
        <v>855</v>
      </c>
      <c r="J94" s="292"/>
      <c r="K94" s="305"/>
    </row>
    <row r="95" ht="15" customHeight="1">
      <c r="B95" s="314"/>
      <c r="C95" s="292" t="s">
        <v>54</v>
      </c>
      <c r="D95" s="292"/>
      <c r="E95" s="292"/>
      <c r="F95" s="313" t="s">
        <v>821</v>
      </c>
      <c r="G95" s="312"/>
      <c r="H95" s="292" t="s">
        <v>858</v>
      </c>
      <c r="I95" s="292" t="s">
        <v>855</v>
      </c>
      <c r="J95" s="292"/>
      <c r="K95" s="305"/>
    </row>
    <row r="96" ht="15" customHeight="1">
      <c r="B96" s="317"/>
      <c r="C96" s="318"/>
      <c r="D96" s="318"/>
      <c r="E96" s="318"/>
      <c r="F96" s="318"/>
      <c r="G96" s="318"/>
      <c r="H96" s="318"/>
      <c r="I96" s="318"/>
      <c r="J96" s="318"/>
      <c r="K96" s="319"/>
    </row>
    <row r="97" ht="18.75" customHeight="1">
      <c r="B97" s="320"/>
      <c r="C97" s="321"/>
      <c r="D97" s="321"/>
      <c r="E97" s="321"/>
      <c r="F97" s="321"/>
      <c r="G97" s="321"/>
      <c r="H97" s="321"/>
      <c r="I97" s="321"/>
      <c r="J97" s="321"/>
      <c r="K97" s="320"/>
    </row>
    <row r="98" ht="18.75" customHeight="1">
      <c r="B98" s="299"/>
      <c r="C98" s="299"/>
      <c r="D98" s="299"/>
      <c r="E98" s="299"/>
      <c r="F98" s="299"/>
      <c r="G98" s="299"/>
      <c r="H98" s="299"/>
      <c r="I98" s="299"/>
      <c r="J98" s="299"/>
      <c r="K98" s="299"/>
    </row>
    <row r="99" ht="7.5" customHeight="1">
      <c r="B99" s="300"/>
      <c r="C99" s="301"/>
      <c r="D99" s="301"/>
      <c r="E99" s="301"/>
      <c r="F99" s="301"/>
      <c r="G99" s="301"/>
      <c r="H99" s="301"/>
      <c r="I99" s="301"/>
      <c r="J99" s="301"/>
      <c r="K99" s="302"/>
    </row>
    <row r="100" ht="45" customHeight="1">
      <c r="B100" s="303"/>
      <c r="C100" s="304" t="s">
        <v>859</v>
      </c>
      <c r="D100" s="304"/>
      <c r="E100" s="304"/>
      <c r="F100" s="304"/>
      <c r="G100" s="304"/>
      <c r="H100" s="304"/>
      <c r="I100" s="304"/>
      <c r="J100" s="304"/>
      <c r="K100" s="305"/>
    </row>
    <row r="101" ht="17.25" customHeight="1">
      <c r="B101" s="303"/>
      <c r="C101" s="306" t="s">
        <v>815</v>
      </c>
      <c r="D101" s="306"/>
      <c r="E101" s="306"/>
      <c r="F101" s="306" t="s">
        <v>816</v>
      </c>
      <c r="G101" s="307"/>
      <c r="H101" s="306" t="s">
        <v>124</v>
      </c>
      <c r="I101" s="306" t="s">
        <v>63</v>
      </c>
      <c r="J101" s="306" t="s">
        <v>817</v>
      </c>
      <c r="K101" s="305"/>
    </row>
    <row r="102" ht="17.25" customHeight="1">
      <c r="B102" s="303"/>
      <c r="C102" s="308" t="s">
        <v>818</v>
      </c>
      <c r="D102" s="308"/>
      <c r="E102" s="308"/>
      <c r="F102" s="309" t="s">
        <v>819</v>
      </c>
      <c r="G102" s="310"/>
      <c r="H102" s="308"/>
      <c r="I102" s="308"/>
      <c r="J102" s="308" t="s">
        <v>820</v>
      </c>
      <c r="K102" s="305"/>
    </row>
    <row r="103" ht="5.25" customHeight="1">
      <c r="B103" s="303"/>
      <c r="C103" s="306"/>
      <c r="D103" s="306"/>
      <c r="E103" s="306"/>
      <c r="F103" s="306"/>
      <c r="G103" s="322"/>
      <c r="H103" s="306"/>
      <c r="I103" s="306"/>
      <c r="J103" s="306"/>
      <c r="K103" s="305"/>
    </row>
    <row r="104" ht="15" customHeight="1">
      <c r="B104" s="303"/>
      <c r="C104" s="292" t="s">
        <v>59</v>
      </c>
      <c r="D104" s="311"/>
      <c r="E104" s="311"/>
      <c r="F104" s="313" t="s">
        <v>821</v>
      </c>
      <c r="G104" s="322"/>
      <c r="H104" s="292" t="s">
        <v>860</v>
      </c>
      <c r="I104" s="292" t="s">
        <v>823</v>
      </c>
      <c r="J104" s="292">
        <v>20</v>
      </c>
      <c r="K104" s="305"/>
    </row>
    <row r="105" ht="15" customHeight="1">
      <c r="B105" s="303"/>
      <c r="C105" s="292" t="s">
        <v>824</v>
      </c>
      <c r="D105" s="292"/>
      <c r="E105" s="292"/>
      <c r="F105" s="313" t="s">
        <v>821</v>
      </c>
      <c r="G105" s="292"/>
      <c r="H105" s="292" t="s">
        <v>860</v>
      </c>
      <c r="I105" s="292" t="s">
        <v>823</v>
      </c>
      <c r="J105" s="292">
        <v>120</v>
      </c>
      <c r="K105" s="305"/>
    </row>
    <row r="106" ht="15" customHeight="1">
      <c r="B106" s="314"/>
      <c r="C106" s="292" t="s">
        <v>826</v>
      </c>
      <c r="D106" s="292"/>
      <c r="E106" s="292"/>
      <c r="F106" s="313" t="s">
        <v>827</v>
      </c>
      <c r="G106" s="292"/>
      <c r="H106" s="292" t="s">
        <v>860</v>
      </c>
      <c r="I106" s="292" t="s">
        <v>823</v>
      </c>
      <c r="J106" s="292">
        <v>50</v>
      </c>
      <c r="K106" s="305"/>
    </row>
    <row r="107" ht="15" customHeight="1">
      <c r="B107" s="314"/>
      <c r="C107" s="292" t="s">
        <v>829</v>
      </c>
      <c r="D107" s="292"/>
      <c r="E107" s="292"/>
      <c r="F107" s="313" t="s">
        <v>821</v>
      </c>
      <c r="G107" s="292"/>
      <c r="H107" s="292" t="s">
        <v>860</v>
      </c>
      <c r="I107" s="292" t="s">
        <v>831</v>
      </c>
      <c r="J107" s="292"/>
      <c r="K107" s="305"/>
    </row>
    <row r="108" ht="15" customHeight="1">
      <c r="B108" s="314"/>
      <c r="C108" s="292" t="s">
        <v>840</v>
      </c>
      <c r="D108" s="292"/>
      <c r="E108" s="292"/>
      <c r="F108" s="313" t="s">
        <v>827</v>
      </c>
      <c r="G108" s="292"/>
      <c r="H108" s="292" t="s">
        <v>860</v>
      </c>
      <c r="I108" s="292" t="s">
        <v>823</v>
      </c>
      <c r="J108" s="292">
        <v>50</v>
      </c>
      <c r="K108" s="305"/>
    </row>
    <row r="109" ht="15" customHeight="1">
      <c r="B109" s="314"/>
      <c r="C109" s="292" t="s">
        <v>848</v>
      </c>
      <c r="D109" s="292"/>
      <c r="E109" s="292"/>
      <c r="F109" s="313" t="s">
        <v>827</v>
      </c>
      <c r="G109" s="292"/>
      <c r="H109" s="292" t="s">
        <v>860</v>
      </c>
      <c r="I109" s="292" t="s">
        <v>823</v>
      </c>
      <c r="J109" s="292">
        <v>50</v>
      </c>
      <c r="K109" s="305"/>
    </row>
    <row r="110" ht="15" customHeight="1">
      <c r="B110" s="314"/>
      <c r="C110" s="292" t="s">
        <v>846</v>
      </c>
      <c r="D110" s="292"/>
      <c r="E110" s="292"/>
      <c r="F110" s="313" t="s">
        <v>827</v>
      </c>
      <c r="G110" s="292"/>
      <c r="H110" s="292" t="s">
        <v>860</v>
      </c>
      <c r="I110" s="292" t="s">
        <v>823</v>
      </c>
      <c r="J110" s="292">
        <v>50</v>
      </c>
      <c r="K110" s="305"/>
    </row>
    <row r="111" ht="15" customHeight="1">
      <c r="B111" s="314"/>
      <c r="C111" s="292" t="s">
        <v>59</v>
      </c>
      <c r="D111" s="292"/>
      <c r="E111" s="292"/>
      <c r="F111" s="313" t="s">
        <v>821</v>
      </c>
      <c r="G111" s="292"/>
      <c r="H111" s="292" t="s">
        <v>861</v>
      </c>
      <c r="I111" s="292" t="s">
        <v>823</v>
      </c>
      <c r="J111" s="292">
        <v>20</v>
      </c>
      <c r="K111" s="305"/>
    </row>
    <row r="112" ht="15" customHeight="1">
      <c r="B112" s="314"/>
      <c r="C112" s="292" t="s">
        <v>862</v>
      </c>
      <c r="D112" s="292"/>
      <c r="E112" s="292"/>
      <c r="F112" s="313" t="s">
        <v>821</v>
      </c>
      <c r="G112" s="292"/>
      <c r="H112" s="292" t="s">
        <v>863</v>
      </c>
      <c r="I112" s="292" t="s">
        <v>823</v>
      </c>
      <c r="J112" s="292">
        <v>120</v>
      </c>
      <c r="K112" s="305"/>
    </row>
    <row r="113" ht="15" customHeight="1">
      <c r="B113" s="314"/>
      <c r="C113" s="292" t="s">
        <v>44</v>
      </c>
      <c r="D113" s="292"/>
      <c r="E113" s="292"/>
      <c r="F113" s="313" t="s">
        <v>821</v>
      </c>
      <c r="G113" s="292"/>
      <c r="H113" s="292" t="s">
        <v>864</v>
      </c>
      <c r="I113" s="292" t="s">
        <v>855</v>
      </c>
      <c r="J113" s="292"/>
      <c r="K113" s="305"/>
    </row>
    <row r="114" ht="15" customHeight="1">
      <c r="B114" s="314"/>
      <c r="C114" s="292" t="s">
        <v>54</v>
      </c>
      <c r="D114" s="292"/>
      <c r="E114" s="292"/>
      <c r="F114" s="313" t="s">
        <v>821</v>
      </c>
      <c r="G114" s="292"/>
      <c r="H114" s="292" t="s">
        <v>865</v>
      </c>
      <c r="I114" s="292" t="s">
        <v>855</v>
      </c>
      <c r="J114" s="292"/>
      <c r="K114" s="305"/>
    </row>
    <row r="115" ht="15" customHeight="1">
      <c r="B115" s="314"/>
      <c r="C115" s="292" t="s">
        <v>63</v>
      </c>
      <c r="D115" s="292"/>
      <c r="E115" s="292"/>
      <c r="F115" s="313" t="s">
        <v>821</v>
      </c>
      <c r="G115" s="292"/>
      <c r="H115" s="292" t="s">
        <v>866</v>
      </c>
      <c r="I115" s="292" t="s">
        <v>867</v>
      </c>
      <c r="J115" s="292"/>
      <c r="K115" s="305"/>
    </row>
    <row r="116" ht="15" customHeight="1">
      <c r="B116" s="317"/>
      <c r="C116" s="323"/>
      <c r="D116" s="323"/>
      <c r="E116" s="323"/>
      <c r="F116" s="323"/>
      <c r="G116" s="323"/>
      <c r="H116" s="323"/>
      <c r="I116" s="323"/>
      <c r="J116" s="323"/>
      <c r="K116" s="319"/>
    </row>
    <row r="117" ht="18.75" customHeight="1">
      <c r="B117" s="324"/>
      <c r="C117" s="288"/>
      <c r="D117" s="288"/>
      <c r="E117" s="288"/>
      <c r="F117" s="325"/>
      <c r="G117" s="288"/>
      <c r="H117" s="288"/>
      <c r="I117" s="288"/>
      <c r="J117" s="288"/>
      <c r="K117" s="324"/>
    </row>
    <row r="118" ht="18.75" customHeight="1">
      <c r="B118" s="299"/>
      <c r="C118" s="299"/>
      <c r="D118" s="299"/>
      <c r="E118" s="299"/>
      <c r="F118" s="299"/>
      <c r="G118" s="299"/>
      <c r="H118" s="299"/>
      <c r="I118" s="299"/>
      <c r="J118" s="299"/>
      <c r="K118" s="299"/>
    </row>
    <row r="119" ht="7.5" customHeight="1">
      <c r="B119" s="326"/>
      <c r="C119" s="327"/>
      <c r="D119" s="327"/>
      <c r="E119" s="327"/>
      <c r="F119" s="327"/>
      <c r="G119" s="327"/>
      <c r="H119" s="327"/>
      <c r="I119" s="327"/>
      <c r="J119" s="327"/>
      <c r="K119" s="328"/>
    </row>
    <row r="120" ht="45" customHeight="1">
      <c r="B120" s="329"/>
      <c r="C120" s="282" t="s">
        <v>868</v>
      </c>
      <c r="D120" s="282"/>
      <c r="E120" s="282"/>
      <c r="F120" s="282"/>
      <c r="G120" s="282"/>
      <c r="H120" s="282"/>
      <c r="I120" s="282"/>
      <c r="J120" s="282"/>
      <c r="K120" s="330"/>
    </row>
    <row r="121" ht="17.25" customHeight="1">
      <c r="B121" s="331"/>
      <c r="C121" s="306" t="s">
        <v>815</v>
      </c>
      <c r="D121" s="306"/>
      <c r="E121" s="306"/>
      <c r="F121" s="306" t="s">
        <v>816</v>
      </c>
      <c r="G121" s="307"/>
      <c r="H121" s="306" t="s">
        <v>124</v>
      </c>
      <c r="I121" s="306" t="s">
        <v>63</v>
      </c>
      <c r="J121" s="306" t="s">
        <v>817</v>
      </c>
      <c r="K121" s="332"/>
    </row>
    <row r="122" ht="17.25" customHeight="1">
      <c r="B122" s="331"/>
      <c r="C122" s="308" t="s">
        <v>818</v>
      </c>
      <c r="D122" s="308"/>
      <c r="E122" s="308"/>
      <c r="F122" s="309" t="s">
        <v>819</v>
      </c>
      <c r="G122" s="310"/>
      <c r="H122" s="308"/>
      <c r="I122" s="308"/>
      <c r="J122" s="308" t="s">
        <v>820</v>
      </c>
      <c r="K122" s="332"/>
    </row>
    <row r="123" ht="5.25" customHeight="1">
      <c r="B123" s="333"/>
      <c r="C123" s="311"/>
      <c r="D123" s="311"/>
      <c r="E123" s="311"/>
      <c r="F123" s="311"/>
      <c r="G123" s="292"/>
      <c r="H123" s="311"/>
      <c r="I123" s="311"/>
      <c r="J123" s="311"/>
      <c r="K123" s="334"/>
    </row>
    <row r="124" ht="15" customHeight="1">
      <c r="B124" s="333"/>
      <c r="C124" s="292" t="s">
        <v>824</v>
      </c>
      <c r="D124" s="311"/>
      <c r="E124" s="311"/>
      <c r="F124" s="313" t="s">
        <v>821</v>
      </c>
      <c r="G124" s="292"/>
      <c r="H124" s="292" t="s">
        <v>860</v>
      </c>
      <c r="I124" s="292" t="s">
        <v>823</v>
      </c>
      <c r="J124" s="292">
        <v>120</v>
      </c>
      <c r="K124" s="335"/>
    </row>
    <row r="125" ht="15" customHeight="1">
      <c r="B125" s="333"/>
      <c r="C125" s="292" t="s">
        <v>869</v>
      </c>
      <c r="D125" s="292"/>
      <c r="E125" s="292"/>
      <c r="F125" s="313" t="s">
        <v>821</v>
      </c>
      <c r="G125" s="292"/>
      <c r="H125" s="292" t="s">
        <v>870</v>
      </c>
      <c r="I125" s="292" t="s">
        <v>823</v>
      </c>
      <c r="J125" s="292" t="s">
        <v>871</v>
      </c>
      <c r="K125" s="335"/>
    </row>
    <row r="126" ht="15" customHeight="1">
      <c r="B126" s="333"/>
      <c r="C126" s="292" t="s">
        <v>770</v>
      </c>
      <c r="D126" s="292"/>
      <c r="E126" s="292"/>
      <c r="F126" s="313" t="s">
        <v>821</v>
      </c>
      <c r="G126" s="292"/>
      <c r="H126" s="292" t="s">
        <v>872</v>
      </c>
      <c r="I126" s="292" t="s">
        <v>823</v>
      </c>
      <c r="J126" s="292" t="s">
        <v>871</v>
      </c>
      <c r="K126" s="335"/>
    </row>
    <row r="127" ht="15" customHeight="1">
      <c r="B127" s="333"/>
      <c r="C127" s="292" t="s">
        <v>832</v>
      </c>
      <c r="D127" s="292"/>
      <c r="E127" s="292"/>
      <c r="F127" s="313" t="s">
        <v>827</v>
      </c>
      <c r="G127" s="292"/>
      <c r="H127" s="292" t="s">
        <v>833</v>
      </c>
      <c r="I127" s="292" t="s">
        <v>823</v>
      </c>
      <c r="J127" s="292">
        <v>15</v>
      </c>
      <c r="K127" s="335"/>
    </row>
    <row r="128" ht="15" customHeight="1">
      <c r="B128" s="333"/>
      <c r="C128" s="315" t="s">
        <v>834</v>
      </c>
      <c r="D128" s="315"/>
      <c r="E128" s="315"/>
      <c r="F128" s="316" t="s">
        <v>827</v>
      </c>
      <c r="G128" s="315"/>
      <c r="H128" s="315" t="s">
        <v>835</v>
      </c>
      <c r="I128" s="315" t="s">
        <v>823</v>
      </c>
      <c r="J128" s="315">
        <v>15</v>
      </c>
      <c r="K128" s="335"/>
    </row>
    <row r="129" ht="15" customHeight="1">
      <c r="B129" s="333"/>
      <c r="C129" s="315" t="s">
        <v>836</v>
      </c>
      <c r="D129" s="315"/>
      <c r="E129" s="315"/>
      <c r="F129" s="316" t="s">
        <v>827</v>
      </c>
      <c r="G129" s="315"/>
      <c r="H129" s="315" t="s">
        <v>837</v>
      </c>
      <c r="I129" s="315" t="s">
        <v>823</v>
      </c>
      <c r="J129" s="315">
        <v>20</v>
      </c>
      <c r="K129" s="335"/>
    </row>
    <row r="130" ht="15" customHeight="1">
      <c r="B130" s="333"/>
      <c r="C130" s="315" t="s">
        <v>838</v>
      </c>
      <c r="D130" s="315"/>
      <c r="E130" s="315"/>
      <c r="F130" s="316" t="s">
        <v>827</v>
      </c>
      <c r="G130" s="315"/>
      <c r="H130" s="315" t="s">
        <v>839</v>
      </c>
      <c r="I130" s="315" t="s">
        <v>823</v>
      </c>
      <c r="J130" s="315">
        <v>20</v>
      </c>
      <c r="K130" s="335"/>
    </row>
    <row r="131" ht="15" customHeight="1">
      <c r="B131" s="333"/>
      <c r="C131" s="292" t="s">
        <v>826</v>
      </c>
      <c r="D131" s="292"/>
      <c r="E131" s="292"/>
      <c r="F131" s="313" t="s">
        <v>827</v>
      </c>
      <c r="G131" s="292"/>
      <c r="H131" s="292" t="s">
        <v>860</v>
      </c>
      <c r="I131" s="292" t="s">
        <v>823</v>
      </c>
      <c r="J131" s="292">
        <v>50</v>
      </c>
      <c r="K131" s="335"/>
    </row>
    <row r="132" ht="15" customHeight="1">
      <c r="B132" s="333"/>
      <c r="C132" s="292" t="s">
        <v>840</v>
      </c>
      <c r="D132" s="292"/>
      <c r="E132" s="292"/>
      <c r="F132" s="313" t="s">
        <v>827</v>
      </c>
      <c r="G132" s="292"/>
      <c r="H132" s="292" t="s">
        <v>860</v>
      </c>
      <c r="I132" s="292" t="s">
        <v>823</v>
      </c>
      <c r="J132" s="292">
        <v>50</v>
      </c>
      <c r="K132" s="335"/>
    </row>
    <row r="133" ht="15" customHeight="1">
      <c r="B133" s="333"/>
      <c r="C133" s="292" t="s">
        <v>846</v>
      </c>
      <c r="D133" s="292"/>
      <c r="E133" s="292"/>
      <c r="F133" s="313" t="s">
        <v>827</v>
      </c>
      <c r="G133" s="292"/>
      <c r="H133" s="292" t="s">
        <v>860</v>
      </c>
      <c r="I133" s="292" t="s">
        <v>823</v>
      </c>
      <c r="J133" s="292">
        <v>50</v>
      </c>
      <c r="K133" s="335"/>
    </row>
    <row r="134" ht="15" customHeight="1">
      <c r="B134" s="333"/>
      <c r="C134" s="292" t="s">
        <v>848</v>
      </c>
      <c r="D134" s="292"/>
      <c r="E134" s="292"/>
      <c r="F134" s="313" t="s">
        <v>827</v>
      </c>
      <c r="G134" s="292"/>
      <c r="H134" s="292" t="s">
        <v>860</v>
      </c>
      <c r="I134" s="292" t="s">
        <v>823</v>
      </c>
      <c r="J134" s="292">
        <v>50</v>
      </c>
      <c r="K134" s="335"/>
    </row>
    <row r="135" ht="15" customHeight="1">
      <c r="B135" s="333"/>
      <c r="C135" s="292" t="s">
        <v>129</v>
      </c>
      <c r="D135" s="292"/>
      <c r="E135" s="292"/>
      <c r="F135" s="313" t="s">
        <v>827</v>
      </c>
      <c r="G135" s="292"/>
      <c r="H135" s="292" t="s">
        <v>873</v>
      </c>
      <c r="I135" s="292" t="s">
        <v>823</v>
      </c>
      <c r="J135" s="292">
        <v>255</v>
      </c>
      <c r="K135" s="335"/>
    </row>
    <row r="136" ht="15" customHeight="1">
      <c r="B136" s="333"/>
      <c r="C136" s="292" t="s">
        <v>850</v>
      </c>
      <c r="D136" s="292"/>
      <c r="E136" s="292"/>
      <c r="F136" s="313" t="s">
        <v>821</v>
      </c>
      <c r="G136" s="292"/>
      <c r="H136" s="292" t="s">
        <v>874</v>
      </c>
      <c r="I136" s="292" t="s">
        <v>852</v>
      </c>
      <c r="J136" s="292"/>
      <c r="K136" s="335"/>
    </row>
    <row r="137" ht="15" customHeight="1">
      <c r="B137" s="333"/>
      <c r="C137" s="292" t="s">
        <v>853</v>
      </c>
      <c r="D137" s="292"/>
      <c r="E137" s="292"/>
      <c r="F137" s="313" t="s">
        <v>821</v>
      </c>
      <c r="G137" s="292"/>
      <c r="H137" s="292" t="s">
        <v>875</v>
      </c>
      <c r="I137" s="292" t="s">
        <v>855</v>
      </c>
      <c r="J137" s="292"/>
      <c r="K137" s="335"/>
    </row>
    <row r="138" ht="15" customHeight="1">
      <c r="B138" s="333"/>
      <c r="C138" s="292" t="s">
        <v>856</v>
      </c>
      <c r="D138" s="292"/>
      <c r="E138" s="292"/>
      <c r="F138" s="313" t="s">
        <v>821</v>
      </c>
      <c r="G138" s="292"/>
      <c r="H138" s="292" t="s">
        <v>856</v>
      </c>
      <c r="I138" s="292" t="s">
        <v>855</v>
      </c>
      <c r="J138" s="292"/>
      <c r="K138" s="335"/>
    </row>
    <row r="139" ht="15" customHeight="1">
      <c r="B139" s="333"/>
      <c r="C139" s="292" t="s">
        <v>44</v>
      </c>
      <c r="D139" s="292"/>
      <c r="E139" s="292"/>
      <c r="F139" s="313" t="s">
        <v>821</v>
      </c>
      <c r="G139" s="292"/>
      <c r="H139" s="292" t="s">
        <v>876</v>
      </c>
      <c r="I139" s="292" t="s">
        <v>855</v>
      </c>
      <c r="J139" s="292"/>
      <c r="K139" s="335"/>
    </row>
    <row r="140" ht="15" customHeight="1">
      <c r="B140" s="333"/>
      <c r="C140" s="292" t="s">
        <v>877</v>
      </c>
      <c r="D140" s="292"/>
      <c r="E140" s="292"/>
      <c r="F140" s="313" t="s">
        <v>821</v>
      </c>
      <c r="G140" s="292"/>
      <c r="H140" s="292" t="s">
        <v>878</v>
      </c>
      <c r="I140" s="292" t="s">
        <v>855</v>
      </c>
      <c r="J140" s="292"/>
      <c r="K140" s="335"/>
    </row>
    <row r="141" ht="15" customHeight="1">
      <c r="B141" s="336"/>
      <c r="C141" s="337"/>
      <c r="D141" s="337"/>
      <c r="E141" s="337"/>
      <c r="F141" s="337"/>
      <c r="G141" s="337"/>
      <c r="H141" s="337"/>
      <c r="I141" s="337"/>
      <c r="J141" s="337"/>
      <c r="K141" s="338"/>
    </row>
    <row r="142" ht="18.75" customHeight="1">
      <c r="B142" s="288"/>
      <c r="C142" s="288"/>
      <c r="D142" s="288"/>
      <c r="E142" s="288"/>
      <c r="F142" s="325"/>
      <c r="G142" s="288"/>
      <c r="H142" s="288"/>
      <c r="I142" s="288"/>
      <c r="J142" s="288"/>
      <c r="K142" s="288"/>
    </row>
    <row r="143" ht="18.75" customHeight="1">
      <c r="B143" s="299"/>
      <c r="C143" s="299"/>
      <c r="D143" s="299"/>
      <c r="E143" s="299"/>
      <c r="F143" s="299"/>
      <c r="G143" s="299"/>
      <c r="H143" s="299"/>
      <c r="I143" s="299"/>
      <c r="J143" s="299"/>
      <c r="K143" s="299"/>
    </row>
    <row r="144" ht="7.5" customHeight="1">
      <c r="B144" s="300"/>
      <c r="C144" s="301"/>
      <c r="D144" s="301"/>
      <c r="E144" s="301"/>
      <c r="F144" s="301"/>
      <c r="G144" s="301"/>
      <c r="H144" s="301"/>
      <c r="I144" s="301"/>
      <c r="J144" s="301"/>
      <c r="K144" s="302"/>
    </row>
    <row r="145" ht="45" customHeight="1">
      <c r="B145" s="303"/>
      <c r="C145" s="304" t="s">
        <v>879</v>
      </c>
      <c r="D145" s="304"/>
      <c r="E145" s="304"/>
      <c r="F145" s="304"/>
      <c r="G145" s="304"/>
      <c r="H145" s="304"/>
      <c r="I145" s="304"/>
      <c r="J145" s="304"/>
      <c r="K145" s="305"/>
    </row>
    <row r="146" ht="17.25" customHeight="1">
      <c r="B146" s="303"/>
      <c r="C146" s="306" t="s">
        <v>815</v>
      </c>
      <c r="D146" s="306"/>
      <c r="E146" s="306"/>
      <c r="F146" s="306" t="s">
        <v>816</v>
      </c>
      <c r="G146" s="307"/>
      <c r="H146" s="306" t="s">
        <v>124</v>
      </c>
      <c r="I146" s="306" t="s">
        <v>63</v>
      </c>
      <c r="J146" s="306" t="s">
        <v>817</v>
      </c>
      <c r="K146" s="305"/>
    </row>
    <row r="147" ht="17.25" customHeight="1">
      <c r="B147" s="303"/>
      <c r="C147" s="308" t="s">
        <v>818</v>
      </c>
      <c r="D147" s="308"/>
      <c r="E147" s="308"/>
      <c r="F147" s="309" t="s">
        <v>819</v>
      </c>
      <c r="G147" s="310"/>
      <c r="H147" s="308"/>
      <c r="I147" s="308"/>
      <c r="J147" s="308" t="s">
        <v>820</v>
      </c>
      <c r="K147" s="305"/>
    </row>
    <row r="148" ht="5.25" customHeight="1">
      <c r="B148" s="314"/>
      <c r="C148" s="311"/>
      <c r="D148" s="311"/>
      <c r="E148" s="311"/>
      <c r="F148" s="311"/>
      <c r="G148" s="312"/>
      <c r="H148" s="311"/>
      <c r="I148" s="311"/>
      <c r="J148" s="311"/>
      <c r="K148" s="335"/>
    </row>
    <row r="149" ht="15" customHeight="1">
      <c r="B149" s="314"/>
      <c r="C149" s="339" t="s">
        <v>824</v>
      </c>
      <c r="D149" s="292"/>
      <c r="E149" s="292"/>
      <c r="F149" s="340" t="s">
        <v>821</v>
      </c>
      <c r="G149" s="292"/>
      <c r="H149" s="339" t="s">
        <v>860</v>
      </c>
      <c r="I149" s="339" t="s">
        <v>823</v>
      </c>
      <c r="J149" s="339">
        <v>120</v>
      </c>
      <c r="K149" s="335"/>
    </row>
    <row r="150" ht="15" customHeight="1">
      <c r="B150" s="314"/>
      <c r="C150" s="339" t="s">
        <v>869</v>
      </c>
      <c r="D150" s="292"/>
      <c r="E150" s="292"/>
      <c r="F150" s="340" t="s">
        <v>821</v>
      </c>
      <c r="G150" s="292"/>
      <c r="H150" s="339" t="s">
        <v>880</v>
      </c>
      <c r="I150" s="339" t="s">
        <v>823</v>
      </c>
      <c r="J150" s="339" t="s">
        <v>871</v>
      </c>
      <c r="K150" s="335"/>
    </row>
    <row r="151" ht="15" customHeight="1">
      <c r="B151" s="314"/>
      <c r="C151" s="339" t="s">
        <v>770</v>
      </c>
      <c r="D151" s="292"/>
      <c r="E151" s="292"/>
      <c r="F151" s="340" t="s">
        <v>821</v>
      </c>
      <c r="G151" s="292"/>
      <c r="H151" s="339" t="s">
        <v>881</v>
      </c>
      <c r="I151" s="339" t="s">
        <v>823</v>
      </c>
      <c r="J151" s="339" t="s">
        <v>871</v>
      </c>
      <c r="K151" s="335"/>
    </row>
    <row r="152" ht="15" customHeight="1">
      <c r="B152" s="314"/>
      <c r="C152" s="339" t="s">
        <v>826</v>
      </c>
      <c r="D152" s="292"/>
      <c r="E152" s="292"/>
      <c r="F152" s="340" t="s">
        <v>827</v>
      </c>
      <c r="G152" s="292"/>
      <c r="H152" s="339" t="s">
        <v>860</v>
      </c>
      <c r="I152" s="339" t="s">
        <v>823</v>
      </c>
      <c r="J152" s="339">
        <v>50</v>
      </c>
      <c r="K152" s="335"/>
    </row>
    <row r="153" ht="15" customHeight="1">
      <c r="B153" s="314"/>
      <c r="C153" s="339" t="s">
        <v>829</v>
      </c>
      <c r="D153" s="292"/>
      <c r="E153" s="292"/>
      <c r="F153" s="340" t="s">
        <v>821</v>
      </c>
      <c r="G153" s="292"/>
      <c r="H153" s="339" t="s">
        <v>860</v>
      </c>
      <c r="I153" s="339" t="s">
        <v>831</v>
      </c>
      <c r="J153" s="339"/>
      <c r="K153" s="335"/>
    </row>
    <row r="154" ht="15" customHeight="1">
      <c r="B154" s="314"/>
      <c r="C154" s="339" t="s">
        <v>840</v>
      </c>
      <c r="D154" s="292"/>
      <c r="E154" s="292"/>
      <c r="F154" s="340" t="s">
        <v>827</v>
      </c>
      <c r="G154" s="292"/>
      <c r="H154" s="339" t="s">
        <v>860</v>
      </c>
      <c r="I154" s="339" t="s">
        <v>823</v>
      </c>
      <c r="J154" s="339">
        <v>50</v>
      </c>
      <c r="K154" s="335"/>
    </row>
    <row r="155" ht="15" customHeight="1">
      <c r="B155" s="314"/>
      <c r="C155" s="339" t="s">
        <v>848</v>
      </c>
      <c r="D155" s="292"/>
      <c r="E155" s="292"/>
      <c r="F155" s="340" t="s">
        <v>827</v>
      </c>
      <c r="G155" s="292"/>
      <c r="H155" s="339" t="s">
        <v>860</v>
      </c>
      <c r="I155" s="339" t="s">
        <v>823</v>
      </c>
      <c r="J155" s="339">
        <v>50</v>
      </c>
      <c r="K155" s="335"/>
    </row>
    <row r="156" ht="15" customHeight="1">
      <c r="B156" s="314"/>
      <c r="C156" s="339" t="s">
        <v>846</v>
      </c>
      <c r="D156" s="292"/>
      <c r="E156" s="292"/>
      <c r="F156" s="340" t="s">
        <v>827</v>
      </c>
      <c r="G156" s="292"/>
      <c r="H156" s="339" t="s">
        <v>860</v>
      </c>
      <c r="I156" s="339" t="s">
        <v>823</v>
      </c>
      <c r="J156" s="339">
        <v>50</v>
      </c>
      <c r="K156" s="335"/>
    </row>
    <row r="157" ht="15" customHeight="1">
      <c r="B157" s="314"/>
      <c r="C157" s="339" t="s">
        <v>96</v>
      </c>
      <c r="D157" s="292"/>
      <c r="E157" s="292"/>
      <c r="F157" s="340" t="s">
        <v>821</v>
      </c>
      <c r="G157" s="292"/>
      <c r="H157" s="339" t="s">
        <v>882</v>
      </c>
      <c r="I157" s="339" t="s">
        <v>823</v>
      </c>
      <c r="J157" s="339" t="s">
        <v>883</v>
      </c>
      <c r="K157" s="335"/>
    </row>
    <row r="158" ht="15" customHeight="1">
      <c r="B158" s="314"/>
      <c r="C158" s="339" t="s">
        <v>884</v>
      </c>
      <c r="D158" s="292"/>
      <c r="E158" s="292"/>
      <c r="F158" s="340" t="s">
        <v>821</v>
      </c>
      <c r="G158" s="292"/>
      <c r="H158" s="339" t="s">
        <v>885</v>
      </c>
      <c r="I158" s="339" t="s">
        <v>855</v>
      </c>
      <c r="J158" s="339"/>
      <c r="K158" s="335"/>
    </row>
    <row r="159" ht="15" customHeight="1">
      <c r="B159" s="341"/>
      <c r="C159" s="323"/>
      <c r="D159" s="323"/>
      <c r="E159" s="323"/>
      <c r="F159" s="323"/>
      <c r="G159" s="323"/>
      <c r="H159" s="323"/>
      <c r="I159" s="323"/>
      <c r="J159" s="323"/>
      <c r="K159" s="342"/>
    </row>
    <row r="160" ht="18.75" customHeight="1">
      <c r="B160" s="288"/>
      <c r="C160" s="292"/>
      <c r="D160" s="292"/>
      <c r="E160" s="292"/>
      <c r="F160" s="313"/>
      <c r="G160" s="292"/>
      <c r="H160" s="292"/>
      <c r="I160" s="292"/>
      <c r="J160" s="292"/>
      <c r="K160" s="288"/>
    </row>
    <row r="161" ht="18.75" customHeight="1">
      <c r="B161" s="299"/>
      <c r="C161" s="299"/>
      <c r="D161" s="299"/>
      <c r="E161" s="299"/>
      <c r="F161" s="299"/>
      <c r="G161" s="299"/>
      <c r="H161" s="299"/>
      <c r="I161" s="299"/>
      <c r="J161" s="299"/>
      <c r="K161" s="299"/>
    </row>
    <row r="162" ht="7.5" customHeight="1">
      <c r="B162" s="278"/>
      <c r="C162" s="279"/>
      <c r="D162" s="279"/>
      <c r="E162" s="279"/>
      <c r="F162" s="279"/>
      <c r="G162" s="279"/>
      <c r="H162" s="279"/>
      <c r="I162" s="279"/>
      <c r="J162" s="279"/>
      <c r="K162" s="280"/>
    </row>
    <row r="163" ht="45" customHeight="1">
      <c r="B163" s="281"/>
      <c r="C163" s="282" t="s">
        <v>886</v>
      </c>
      <c r="D163" s="282"/>
      <c r="E163" s="282"/>
      <c r="F163" s="282"/>
      <c r="G163" s="282"/>
      <c r="H163" s="282"/>
      <c r="I163" s="282"/>
      <c r="J163" s="282"/>
      <c r="K163" s="283"/>
    </row>
    <row r="164" ht="17.25" customHeight="1">
      <c r="B164" s="281"/>
      <c r="C164" s="306" t="s">
        <v>815</v>
      </c>
      <c r="D164" s="306"/>
      <c r="E164" s="306"/>
      <c r="F164" s="306" t="s">
        <v>816</v>
      </c>
      <c r="G164" s="343"/>
      <c r="H164" s="344" t="s">
        <v>124</v>
      </c>
      <c r="I164" s="344" t="s">
        <v>63</v>
      </c>
      <c r="J164" s="306" t="s">
        <v>817</v>
      </c>
      <c r="K164" s="283"/>
    </row>
    <row r="165" ht="17.25" customHeight="1">
      <c r="B165" s="284"/>
      <c r="C165" s="308" t="s">
        <v>818</v>
      </c>
      <c r="D165" s="308"/>
      <c r="E165" s="308"/>
      <c r="F165" s="309" t="s">
        <v>819</v>
      </c>
      <c r="G165" s="345"/>
      <c r="H165" s="346"/>
      <c r="I165" s="346"/>
      <c r="J165" s="308" t="s">
        <v>820</v>
      </c>
      <c r="K165" s="286"/>
    </row>
    <row r="166" ht="5.25" customHeight="1">
      <c r="B166" s="314"/>
      <c r="C166" s="311"/>
      <c r="D166" s="311"/>
      <c r="E166" s="311"/>
      <c r="F166" s="311"/>
      <c r="G166" s="312"/>
      <c r="H166" s="311"/>
      <c r="I166" s="311"/>
      <c r="J166" s="311"/>
      <c r="K166" s="335"/>
    </row>
    <row r="167" ht="15" customHeight="1">
      <c r="B167" s="314"/>
      <c r="C167" s="292" t="s">
        <v>824</v>
      </c>
      <c r="D167" s="292"/>
      <c r="E167" s="292"/>
      <c r="F167" s="313" t="s">
        <v>821</v>
      </c>
      <c r="G167" s="292"/>
      <c r="H167" s="292" t="s">
        <v>860</v>
      </c>
      <c r="I167" s="292" t="s">
        <v>823</v>
      </c>
      <c r="J167" s="292">
        <v>120</v>
      </c>
      <c r="K167" s="335"/>
    </row>
    <row r="168" ht="15" customHeight="1">
      <c r="B168" s="314"/>
      <c r="C168" s="292" t="s">
        <v>869</v>
      </c>
      <c r="D168" s="292"/>
      <c r="E168" s="292"/>
      <c r="F168" s="313" t="s">
        <v>821</v>
      </c>
      <c r="G168" s="292"/>
      <c r="H168" s="292" t="s">
        <v>870</v>
      </c>
      <c r="I168" s="292" t="s">
        <v>823</v>
      </c>
      <c r="J168" s="292" t="s">
        <v>871</v>
      </c>
      <c r="K168" s="335"/>
    </row>
    <row r="169" ht="15" customHeight="1">
      <c r="B169" s="314"/>
      <c r="C169" s="292" t="s">
        <v>770</v>
      </c>
      <c r="D169" s="292"/>
      <c r="E169" s="292"/>
      <c r="F169" s="313" t="s">
        <v>821</v>
      </c>
      <c r="G169" s="292"/>
      <c r="H169" s="292" t="s">
        <v>887</v>
      </c>
      <c r="I169" s="292" t="s">
        <v>823</v>
      </c>
      <c r="J169" s="292" t="s">
        <v>871</v>
      </c>
      <c r="K169" s="335"/>
    </row>
    <row r="170" ht="15" customHeight="1">
      <c r="B170" s="314"/>
      <c r="C170" s="292" t="s">
        <v>826</v>
      </c>
      <c r="D170" s="292"/>
      <c r="E170" s="292"/>
      <c r="F170" s="313" t="s">
        <v>827</v>
      </c>
      <c r="G170" s="292"/>
      <c r="H170" s="292" t="s">
        <v>887</v>
      </c>
      <c r="I170" s="292" t="s">
        <v>823</v>
      </c>
      <c r="J170" s="292">
        <v>50</v>
      </c>
      <c r="K170" s="335"/>
    </row>
    <row r="171" ht="15" customHeight="1">
      <c r="B171" s="314"/>
      <c r="C171" s="292" t="s">
        <v>829</v>
      </c>
      <c r="D171" s="292"/>
      <c r="E171" s="292"/>
      <c r="F171" s="313" t="s">
        <v>821</v>
      </c>
      <c r="G171" s="292"/>
      <c r="H171" s="292" t="s">
        <v>887</v>
      </c>
      <c r="I171" s="292" t="s">
        <v>831</v>
      </c>
      <c r="J171" s="292"/>
      <c r="K171" s="335"/>
    </row>
    <row r="172" ht="15" customHeight="1">
      <c r="B172" s="314"/>
      <c r="C172" s="292" t="s">
        <v>840</v>
      </c>
      <c r="D172" s="292"/>
      <c r="E172" s="292"/>
      <c r="F172" s="313" t="s">
        <v>827</v>
      </c>
      <c r="G172" s="292"/>
      <c r="H172" s="292" t="s">
        <v>887</v>
      </c>
      <c r="I172" s="292" t="s">
        <v>823</v>
      </c>
      <c r="J172" s="292">
        <v>50</v>
      </c>
      <c r="K172" s="335"/>
    </row>
    <row r="173" ht="15" customHeight="1">
      <c r="B173" s="314"/>
      <c r="C173" s="292" t="s">
        <v>848</v>
      </c>
      <c r="D173" s="292"/>
      <c r="E173" s="292"/>
      <c r="F173" s="313" t="s">
        <v>827</v>
      </c>
      <c r="G173" s="292"/>
      <c r="H173" s="292" t="s">
        <v>887</v>
      </c>
      <c r="I173" s="292" t="s">
        <v>823</v>
      </c>
      <c r="J173" s="292">
        <v>50</v>
      </c>
      <c r="K173" s="335"/>
    </row>
    <row r="174" ht="15" customHeight="1">
      <c r="B174" s="314"/>
      <c r="C174" s="292" t="s">
        <v>846</v>
      </c>
      <c r="D174" s="292"/>
      <c r="E174" s="292"/>
      <c r="F174" s="313" t="s">
        <v>827</v>
      </c>
      <c r="G174" s="292"/>
      <c r="H174" s="292" t="s">
        <v>887</v>
      </c>
      <c r="I174" s="292" t="s">
        <v>823</v>
      </c>
      <c r="J174" s="292">
        <v>50</v>
      </c>
      <c r="K174" s="335"/>
    </row>
    <row r="175" ht="15" customHeight="1">
      <c r="B175" s="314"/>
      <c r="C175" s="292" t="s">
        <v>123</v>
      </c>
      <c r="D175" s="292"/>
      <c r="E175" s="292"/>
      <c r="F175" s="313" t="s">
        <v>821</v>
      </c>
      <c r="G175" s="292"/>
      <c r="H175" s="292" t="s">
        <v>888</v>
      </c>
      <c r="I175" s="292" t="s">
        <v>889</v>
      </c>
      <c r="J175" s="292"/>
      <c r="K175" s="335"/>
    </row>
    <row r="176" ht="15" customHeight="1">
      <c r="B176" s="314"/>
      <c r="C176" s="292" t="s">
        <v>63</v>
      </c>
      <c r="D176" s="292"/>
      <c r="E176" s="292"/>
      <c r="F176" s="313" t="s">
        <v>821</v>
      </c>
      <c r="G176" s="292"/>
      <c r="H176" s="292" t="s">
        <v>890</v>
      </c>
      <c r="I176" s="292" t="s">
        <v>891</v>
      </c>
      <c r="J176" s="292">
        <v>1</v>
      </c>
      <c r="K176" s="335"/>
    </row>
    <row r="177" ht="15" customHeight="1">
      <c r="B177" s="314"/>
      <c r="C177" s="292" t="s">
        <v>59</v>
      </c>
      <c r="D177" s="292"/>
      <c r="E177" s="292"/>
      <c r="F177" s="313" t="s">
        <v>821</v>
      </c>
      <c r="G177" s="292"/>
      <c r="H177" s="292" t="s">
        <v>892</v>
      </c>
      <c r="I177" s="292" t="s">
        <v>823</v>
      </c>
      <c r="J177" s="292">
        <v>20</v>
      </c>
      <c r="K177" s="335"/>
    </row>
    <row r="178" ht="15" customHeight="1">
      <c r="B178" s="314"/>
      <c r="C178" s="292" t="s">
        <v>124</v>
      </c>
      <c r="D178" s="292"/>
      <c r="E178" s="292"/>
      <c r="F178" s="313" t="s">
        <v>821</v>
      </c>
      <c r="G178" s="292"/>
      <c r="H178" s="292" t="s">
        <v>893</v>
      </c>
      <c r="I178" s="292" t="s">
        <v>823</v>
      </c>
      <c r="J178" s="292">
        <v>255</v>
      </c>
      <c r="K178" s="335"/>
    </row>
    <row r="179" ht="15" customHeight="1">
      <c r="B179" s="314"/>
      <c r="C179" s="292" t="s">
        <v>125</v>
      </c>
      <c r="D179" s="292"/>
      <c r="E179" s="292"/>
      <c r="F179" s="313" t="s">
        <v>821</v>
      </c>
      <c r="G179" s="292"/>
      <c r="H179" s="292" t="s">
        <v>786</v>
      </c>
      <c r="I179" s="292" t="s">
        <v>823</v>
      </c>
      <c r="J179" s="292">
        <v>10</v>
      </c>
      <c r="K179" s="335"/>
    </row>
    <row r="180" ht="15" customHeight="1">
      <c r="B180" s="314"/>
      <c r="C180" s="292" t="s">
        <v>126</v>
      </c>
      <c r="D180" s="292"/>
      <c r="E180" s="292"/>
      <c r="F180" s="313" t="s">
        <v>821</v>
      </c>
      <c r="G180" s="292"/>
      <c r="H180" s="292" t="s">
        <v>894</v>
      </c>
      <c r="I180" s="292" t="s">
        <v>855</v>
      </c>
      <c r="J180" s="292"/>
      <c r="K180" s="335"/>
    </row>
    <row r="181" ht="15" customHeight="1">
      <c r="B181" s="314"/>
      <c r="C181" s="292" t="s">
        <v>895</v>
      </c>
      <c r="D181" s="292"/>
      <c r="E181" s="292"/>
      <c r="F181" s="313" t="s">
        <v>821</v>
      </c>
      <c r="G181" s="292"/>
      <c r="H181" s="292" t="s">
        <v>896</v>
      </c>
      <c r="I181" s="292" t="s">
        <v>855</v>
      </c>
      <c r="J181" s="292"/>
      <c r="K181" s="335"/>
    </row>
    <row r="182" ht="15" customHeight="1">
      <c r="B182" s="314"/>
      <c r="C182" s="292" t="s">
        <v>884</v>
      </c>
      <c r="D182" s="292"/>
      <c r="E182" s="292"/>
      <c r="F182" s="313" t="s">
        <v>821</v>
      </c>
      <c r="G182" s="292"/>
      <c r="H182" s="292" t="s">
        <v>897</v>
      </c>
      <c r="I182" s="292" t="s">
        <v>855</v>
      </c>
      <c r="J182" s="292"/>
      <c r="K182" s="335"/>
    </row>
    <row r="183" ht="15" customHeight="1">
      <c r="B183" s="314"/>
      <c r="C183" s="292" t="s">
        <v>128</v>
      </c>
      <c r="D183" s="292"/>
      <c r="E183" s="292"/>
      <c r="F183" s="313" t="s">
        <v>827</v>
      </c>
      <c r="G183" s="292"/>
      <c r="H183" s="292" t="s">
        <v>898</v>
      </c>
      <c r="I183" s="292" t="s">
        <v>823</v>
      </c>
      <c r="J183" s="292">
        <v>50</v>
      </c>
      <c r="K183" s="335"/>
    </row>
    <row r="184" ht="15" customHeight="1">
      <c r="B184" s="314"/>
      <c r="C184" s="292" t="s">
        <v>899</v>
      </c>
      <c r="D184" s="292"/>
      <c r="E184" s="292"/>
      <c r="F184" s="313" t="s">
        <v>827</v>
      </c>
      <c r="G184" s="292"/>
      <c r="H184" s="292" t="s">
        <v>900</v>
      </c>
      <c r="I184" s="292" t="s">
        <v>901</v>
      </c>
      <c r="J184" s="292"/>
      <c r="K184" s="335"/>
    </row>
    <row r="185" ht="15" customHeight="1">
      <c r="B185" s="314"/>
      <c r="C185" s="292" t="s">
        <v>902</v>
      </c>
      <c r="D185" s="292"/>
      <c r="E185" s="292"/>
      <c r="F185" s="313" t="s">
        <v>827</v>
      </c>
      <c r="G185" s="292"/>
      <c r="H185" s="292" t="s">
        <v>903</v>
      </c>
      <c r="I185" s="292" t="s">
        <v>901</v>
      </c>
      <c r="J185" s="292"/>
      <c r="K185" s="335"/>
    </row>
    <row r="186" ht="15" customHeight="1">
      <c r="B186" s="314"/>
      <c r="C186" s="292" t="s">
        <v>904</v>
      </c>
      <c r="D186" s="292"/>
      <c r="E186" s="292"/>
      <c r="F186" s="313" t="s">
        <v>827</v>
      </c>
      <c r="G186" s="292"/>
      <c r="H186" s="292" t="s">
        <v>905</v>
      </c>
      <c r="I186" s="292" t="s">
        <v>901</v>
      </c>
      <c r="J186" s="292"/>
      <c r="K186" s="335"/>
    </row>
    <row r="187" ht="15" customHeight="1">
      <c r="B187" s="314"/>
      <c r="C187" s="347" t="s">
        <v>906</v>
      </c>
      <c r="D187" s="292"/>
      <c r="E187" s="292"/>
      <c r="F187" s="313" t="s">
        <v>827</v>
      </c>
      <c r="G187" s="292"/>
      <c r="H187" s="292" t="s">
        <v>907</v>
      </c>
      <c r="I187" s="292" t="s">
        <v>908</v>
      </c>
      <c r="J187" s="348" t="s">
        <v>909</v>
      </c>
      <c r="K187" s="335"/>
    </row>
    <row r="188" ht="15" customHeight="1">
      <c r="B188" s="314"/>
      <c r="C188" s="298" t="s">
        <v>48</v>
      </c>
      <c r="D188" s="292"/>
      <c r="E188" s="292"/>
      <c r="F188" s="313" t="s">
        <v>821</v>
      </c>
      <c r="G188" s="292"/>
      <c r="H188" s="288" t="s">
        <v>910</v>
      </c>
      <c r="I188" s="292" t="s">
        <v>911</v>
      </c>
      <c r="J188" s="292"/>
      <c r="K188" s="335"/>
    </row>
    <row r="189" ht="15" customHeight="1">
      <c r="B189" s="314"/>
      <c r="C189" s="298" t="s">
        <v>912</v>
      </c>
      <c r="D189" s="292"/>
      <c r="E189" s="292"/>
      <c r="F189" s="313" t="s">
        <v>821</v>
      </c>
      <c r="G189" s="292"/>
      <c r="H189" s="292" t="s">
        <v>913</v>
      </c>
      <c r="I189" s="292" t="s">
        <v>855</v>
      </c>
      <c r="J189" s="292"/>
      <c r="K189" s="335"/>
    </row>
    <row r="190" ht="15" customHeight="1">
      <c r="B190" s="314"/>
      <c r="C190" s="298" t="s">
        <v>914</v>
      </c>
      <c r="D190" s="292"/>
      <c r="E190" s="292"/>
      <c r="F190" s="313" t="s">
        <v>821</v>
      </c>
      <c r="G190" s="292"/>
      <c r="H190" s="292" t="s">
        <v>915</v>
      </c>
      <c r="I190" s="292" t="s">
        <v>855</v>
      </c>
      <c r="J190" s="292"/>
      <c r="K190" s="335"/>
    </row>
    <row r="191" ht="15" customHeight="1">
      <c r="B191" s="314"/>
      <c r="C191" s="298" t="s">
        <v>916</v>
      </c>
      <c r="D191" s="292"/>
      <c r="E191" s="292"/>
      <c r="F191" s="313" t="s">
        <v>827</v>
      </c>
      <c r="G191" s="292"/>
      <c r="H191" s="292" t="s">
        <v>917</v>
      </c>
      <c r="I191" s="292" t="s">
        <v>855</v>
      </c>
      <c r="J191" s="292"/>
      <c r="K191" s="335"/>
    </row>
    <row r="192" ht="15" customHeight="1">
      <c r="B192" s="341"/>
      <c r="C192" s="349"/>
      <c r="D192" s="323"/>
      <c r="E192" s="323"/>
      <c r="F192" s="323"/>
      <c r="G192" s="323"/>
      <c r="H192" s="323"/>
      <c r="I192" s="323"/>
      <c r="J192" s="323"/>
      <c r="K192" s="342"/>
    </row>
    <row r="193" ht="18.75" customHeight="1">
      <c r="B193" s="288"/>
      <c r="C193" s="292"/>
      <c r="D193" s="292"/>
      <c r="E193" s="292"/>
      <c r="F193" s="313"/>
      <c r="G193" s="292"/>
      <c r="H193" s="292"/>
      <c r="I193" s="292"/>
      <c r="J193" s="292"/>
      <c r="K193" s="288"/>
    </row>
    <row r="194" ht="18.75" customHeight="1">
      <c r="B194" s="288"/>
      <c r="C194" s="292"/>
      <c r="D194" s="292"/>
      <c r="E194" s="292"/>
      <c r="F194" s="313"/>
      <c r="G194" s="292"/>
      <c r="H194" s="292"/>
      <c r="I194" s="292"/>
      <c r="J194" s="292"/>
      <c r="K194" s="288"/>
    </row>
    <row r="195" ht="18.75" customHeight="1">
      <c r="B195" s="299"/>
      <c r="C195" s="299"/>
      <c r="D195" s="299"/>
      <c r="E195" s="299"/>
      <c r="F195" s="299"/>
      <c r="G195" s="299"/>
      <c r="H195" s="299"/>
      <c r="I195" s="299"/>
      <c r="J195" s="299"/>
      <c r="K195" s="299"/>
    </row>
    <row r="196" ht="13.5">
      <c r="B196" s="278"/>
      <c r="C196" s="279"/>
      <c r="D196" s="279"/>
      <c r="E196" s="279"/>
      <c r="F196" s="279"/>
      <c r="G196" s="279"/>
      <c r="H196" s="279"/>
      <c r="I196" s="279"/>
      <c r="J196" s="279"/>
      <c r="K196" s="280"/>
    </row>
    <row r="197" ht="21">
      <c r="B197" s="281"/>
      <c r="C197" s="282" t="s">
        <v>918</v>
      </c>
      <c r="D197" s="282"/>
      <c r="E197" s="282"/>
      <c r="F197" s="282"/>
      <c r="G197" s="282"/>
      <c r="H197" s="282"/>
      <c r="I197" s="282"/>
      <c r="J197" s="282"/>
      <c r="K197" s="283"/>
    </row>
    <row r="198" ht="25.5" customHeight="1">
      <c r="B198" s="281"/>
      <c r="C198" s="350" t="s">
        <v>919</v>
      </c>
      <c r="D198" s="350"/>
      <c r="E198" s="350"/>
      <c r="F198" s="350" t="s">
        <v>920</v>
      </c>
      <c r="G198" s="351"/>
      <c r="H198" s="350" t="s">
        <v>921</v>
      </c>
      <c r="I198" s="350"/>
      <c r="J198" s="350"/>
      <c r="K198" s="283"/>
    </row>
    <row r="199" ht="5.25" customHeight="1">
      <c r="B199" s="314"/>
      <c r="C199" s="311"/>
      <c r="D199" s="311"/>
      <c r="E199" s="311"/>
      <c r="F199" s="311"/>
      <c r="G199" s="292"/>
      <c r="H199" s="311"/>
      <c r="I199" s="311"/>
      <c r="J199" s="311"/>
      <c r="K199" s="335"/>
    </row>
    <row r="200" ht="15" customHeight="1">
      <c r="B200" s="314"/>
      <c r="C200" s="292" t="s">
        <v>911</v>
      </c>
      <c r="D200" s="292"/>
      <c r="E200" s="292"/>
      <c r="F200" s="313" t="s">
        <v>49</v>
      </c>
      <c r="G200" s="292"/>
      <c r="H200" s="292" t="s">
        <v>922</v>
      </c>
      <c r="I200" s="292"/>
      <c r="J200" s="292"/>
      <c r="K200" s="335"/>
    </row>
    <row r="201" ht="15" customHeight="1">
      <c r="B201" s="314"/>
      <c r="C201" s="320"/>
      <c r="D201" s="292"/>
      <c r="E201" s="292"/>
      <c r="F201" s="313" t="s">
        <v>50</v>
      </c>
      <c r="G201" s="292"/>
      <c r="H201" s="292" t="s">
        <v>923</v>
      </c>
      <c r="I201" s="292"/>
      <c r="J201" s="292"/>
      <c r="K201" s="335"/>
    </row>
    <row r="202" ht="15" customHeight="1">
      <c r="B202" s="314"/>
      <c r="C202" s="320"/>
      <c r="D202" s="292"/>
      <c r="E202" s="292"/>
      <c r="F202" s="313" t="s">
        <v>53</v>
      </c>
      <c r="G202" s="292"/>
      <c r="H202" s="292" t="s">
        <v>924</v>
      </c>
      <c r="I202" s="292"/>
      <c r="J202" s="292"/>
      <c r="K202" s="335"/>
    </row>
    <row r="203" ht="15" customHeight="1">
      <c r="B203" s="314"/>
      <c r="C203" s="292"/>
      <c r="D203" s="292"/>
      <c r="E203" s="292"/>
      <c r="F203" s="313" t="s">
        <v>51</v>
      </c>
      <c r="G203" s="292"/>
      <c r="H203" s="292" t="s">
        <v>925</v>
      </c>
      <c r="I203" s="292"/>
      <c r="J203" s="292"/>
      <c r="K203" s="335"/>
    </row>
    <row r="204" ht="15" customHeight="1">
      <c r="B204" s="314"/>
      <c r="C204" s="292"/>
      <c r="D204" s="292"/>
      <c r="E204" s="292"/>
      <c r="F204" s="313" t="s">
        <v>52</v>
      </c>
      <c r="G204" s="292"/>
      <c r="H204" s="292" t="s">
        <v>926</v>
      </c>
      <c r="I204" s="292"/>
      <c r="J204" s="292"/>
      <c r="K204" s="335"/>
    </row>
    <row r="205" ht="15" customHeight="1">
      <c r="B205" s="314"/>
      <c r="C205" s="292"/>
      <c r="D205" s="292"/>
      <c r="E205" s="292"/>
      <c r="F205" s="313"/>
      <c r="G205" s="292"/>
      <c r="H205" s="292"/>
      <c r="I205" s="292"/>
      <c r="J205" s="292"/>
      <c r="K205" s="335"/>
    </row>
    <row r="206" ht="15" customHeight="1">
      <c r="B206" s="314"/>
      <c r="C206" s="292" t="s">
        <v>867</v>
      </c>
      <c r="D206" s="292"/>
      <c r="E206" s="292"/>
      <c r="F206" s="313" t="s">
        <v>85</v>
      </c>
      <c r="G206" s="292"/>
      <c r="H206" s="292" t="s">
        <v>927</v>
      </c>
      <c r="I206" s="292"/>
      <c r="J206" s="292"/>
      <c r="K206" s="335"/>
    </row>
    <row r="207" ht="15" customHeight="1">
      <c r="B207" s="314"/>
      <c r="C207" s="320"/>
      <c r="D207" s="292"/>
      <c r="E207" s="292"/>
      <c r="F207" s="313" t="s">
        <v>764</v>
      </c>
      <c r="G207" s="292"/>
      <c r="H207" s="292" t="s">
        <v>765</v>
      </c>
      <c r="I207" s="292"/>
      <c r="J207" s="292"/>
      <c r="K207" s="335"/>
    </row>
    <row r="208" ht="15" customHeight="1">
      <c r="B208" s="314"/>
      <c r="C208" s="292"/>
      <c r="D208" s="292"/>
      <c r="E208" s="292"/>
      <c r="F208" s="313" t="s">
        <v>762</v>
      </c>
      <c r="G208" s="292"/>
      <c r="H208" s="292" t="s">
        <v>928</v>
      </c>
      <c r="I208" s="292"/>
      <c r="J208" s="292"/>
      <c r="K208" s="335"/>
    </row>
    <row r="209" ht="15" customHeight="1">
      <c r="B209" s="352"/>
      <c r="C209" s="320"/>
      <c r="D209" s="320"/>
      <c r="E209" s="320"/>
      <c r="F209" s="313" t="s">
        <v>766</v>
      </c>
      <c r="G209" s="298"/>
      <c r="H209" s="339" t="s">
        <v>767</v>
      </c>
      <c r="I209" s="339"/>
      <c r="J209" s="339"/>
      <c r="K209" s="353"/>
    </row>
    <row r="210" ht="15" customHeight="1">
      <c r="B210" s="352"/>
      <c r="C210" s="320"/>
      <c r="D210" s="320"/>
      <c r="E210" s="320"/>
      <c r="F210" s="313" t="s">
        <v>768</v>
      </c>
      <c r="G210" s="298"/>
      <c r="H210" s="339" t="s">
        <v>929</v>
      </c>
      <c r="I210" s="339"/>
      <c r="J210" s="339"/>
      <c r="K210" s="353"/>
    </row>
    <row r="211" ht="15" customHeight="1">
      <c r="B211" s="352"/>
      <c r="C211" s="320"/>
      <c r="D211" s="320"/>
      <c r="E211" s="320"/>
      <c r="F211" s="354"/>
      <c r="G211" s="298"/>
      <c r="H211" s="355"/>
      <c r="I211" s="355"/>
      <c r="J211" s="355"/>
      <c r="K211" s="353"/>
    </row>
    <row r="212" ht="15" customHeight="1">
      <c r="B212" s="352"/>
      <c r="C212" s="292" t="s">
        <v>891</v>
      </c>
      <c r="D212" s="320"/>
      <c r="E212" s="320"/>
      <c r="F212" s="313">
        <v>1</v>
      </c>
      <c r="G212" s="298"/>
      <c r="H212" s="339" t="s">
        <v>930</v>
      </c>
      <c r="I212" s="339"/>
      <c r="J212" s="339"/>
      <c r="K212" s="353"/>
    </row>
    <row r="213" ht="15" customHeight="1">
      <c r="B213" s="352"/>
      <c r="C213" s="320"/>
      <c r="D213" s="320"/>
      <c r="E213" s="320"/>
      <c r="F213" s="313">
        <v>2</v>
      </c>
      <c r="G213" s="298"/>
      <c r="H213" s="339" t="s">
        <v>931</v>
      </c>
      <c r="I213" s="339"/>
      <c r="J213" s="339"/>
      <c r="K213" s="353"/>
    </row>
    <row r="214" ht="15" customHeight="1">
      <c r="B214" s="352"/>
      <c r="C214" s="320"/>
      <c r="D214" s="320"/>
      <c r="E214" s="320"/>
      <c r="F214" s="313">
        <v>3</v>
      </c>
      <c r="G214" s="298"/>
      <c r="H214" s="339" t="s">
        <v>932</v>
      </c>
      <c r="I214" s="339"/>
      <c r="J214" s="339"/>
      <c r="K214" s="353"/>
    </row>
    <row r="215" ht="15" customHeight="1">
      <c r="B215" s="352"/>
      <c r="C215" s="320"/>
      <c r="D215" s="320"/>
      <c r="E215" s="320"/>
      <c r="F215" s="313">
        <v>4</v>
      </c>
      <c r="G215" s="298"/>
      <c r="H215" s="339" t="s">
        <v>933</v>
      </c>
      <c r="I215" s="339"/>
      <c r="J215" s="339"/>
      <c r="K215" s="353"/>
    </row>
    <row r="216" ht="12.75" customHeight="1">
      <c r="B216" s="356"/>
      <c r="C216" s="357"/>
      <c r="D216" s="357"/>
      <c r="E216" s="357"/>
      <c r="F216" s="357"/>
      <c r="G216" s="357"/>
      <c r="H216" s="357"/>
      <c r="I216" s="357"/>
      <c r="J216" s="357"/>
      <c r="K216" s="358"/>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DESKTOP-OMQ29LB\Martin</dc:creator>
  <cp:lastModifiedBy>DESKTOP-OMQ29LB\Martin</cp:lastModifiedBy>
  <dcterms:created xsi:type="dcterms:W3CDTF">2018-01-10T13:07:58Z</dcterms:created>
  <dcterms:modified xsi:type="dcterms:W3CDTF">2018-01-10T13:08:01Z</dcterms:modified>
</cp:coreProperties>
</file>